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<sst xmlns="http://schemas.openxmlformats.org/spreadsheetml/2006/main" count="43" uniqueCount="35">
  <si>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</si>
  <si>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</si>
  <si>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</si>
  <si>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</si>
  <si>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</si>
  <si>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</si>
  <si>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</si>
  <si>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</si>
  <si>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</si>
  <si>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</si>
  <si>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</si>
  <si>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</si>
  <si>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</si>
  <si>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</si>
  <si>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</si>
  <si>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</si>
  <si>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</si>
  <si>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</si>
  <si>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</si>
  <si>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</si>
  <si>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</si>
  <si>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</si>
  <si>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</si>
  <si>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</si>
  <si>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</si>
  <si>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</si>
  <si>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</si>
  <si>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</si>
  <si>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</si>
  <si>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</si>
  <si>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октябрь 2013 года</t>
  </si>
  <si>
    <t>октябрь</t>
  </si>
  <si>
    <t>январь 2013-октябрь 2013</t>
  </si>
  <si>
    <t>за январь -октябрь 2012 года</t>
  </si>
  <si>
    <t>106,46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</si>
</sst>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1" max="1" width="42.7109375" style="0" customWidth="1"/>
    <col min="2" max="2" width="11.28125" style="0" customWidth="1"/>
    <col min="3" max="3" width="11.00390625" style="0" customWidth="1"/>
    <col min="4" max="4" width="10.28125" style="0" customWidth="1"/>
    <col min="5" max="5" width="13.57421875" style="0" customWidth="1"/>
    <col min="6" max="6" width="10.00390625" style="0" customWidth="1"/>
  </cols>
  <sheetData>
    <row r="1" spans="1:7" ht="42" customHeight="1">
      <c r="A1" s="17" t="s">
        <v>30</v>
      </c>
      <c r="B1" s="17"/>
      <c r="C1" s="17"/>
      <c r="D1" s="17"/>
      <c r="E1" s="17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31</v>
      </c>
      <c r="C3" s="5" t="s">
        <v>32</v>
      </c>
      <c r="D3" s="5" t="s">
        <v>33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2">
        <f>3580427.6/1000</f>
        <v>3580.4276</v>
      </c>
      <c r="C4" s="12">
        <f>36281731.5/1000</f>
        <v>36281.7315</v>
      </c>
      <c r="D4" s="12">
        <f>38068008.8/1000</f>
        <v>38068.008799999996</v>
      </c>
      <c r="E4" s="12">
        <f>C4/D4*100</f>
        <v>95.3076681541589</v>
      </c>
      <c r="F4" s="8"/>
      <c r="G4" s="2"/>
    </row>
    <row r="5" spans="1:7" ht="44.25" customHeight="1">
      <c r="A5" s="3" t="s">
        <v>2</v>
      </c>
      <c r="B5" s="12">
        <f>(2650901.5+143573.7+30003.6+22542.3+16935.4+0+182701.7)/1000</f>
        <v>3046.6582000000003</v>
      </c>
      <c r="C5" s="12">
        <f>(27651749.1+1268554.2+276472.7+158675.2+180708+18837+1825572.2)/1000</f>
        <v>31380.5684</v>
      </c>
      <c r="D5" s="12">
        <f>(29546029.6+1192150.8+144689.6+166590.2+156820.6+31620+1988745.5)/1000</f>
        <v>33226.64630000001</v>
      </c>
      <c r="E5" s="12">
        <f>C5/D5*100</f>
        <v>94.44398365296347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 t="s">
        <v>14</v>
      </c>
      <c r="G6" s="2"/>
    </row>
    <row r="7" spans="1:7" ht="15" customHeight="1">
      <c r="A7" s="3" t="s">
        <v>15</v>
      </c>
      <c r="B7" s="12">
        <f>3.24+14.06+0</f>
        <v>17.3</v>
      </c>
      <c r="C7" s="12">
        <f>59.44+237.44+348.24</f>
        <v>645.12</v>
      </c>
      <c r="D7" s="12">
        <f>66.9+249.06+42.55</f>
        <v>358.51000000000005</v>
      </c>
      <c r="E7" s="12">
        <f aca="true" t="shared" si="0" ref="E7:E12">C7/D7*100</f>
        <v>179.94477141502327</v>
      </c>
      <c r="F7" s="8"/>
      <c r="G7" s="2"/>
    </row>
    <row r="8" spans="1:7" ht="15">
      <c r="A8" s="3" t="s">
        <v>16</v>
      </c>
      <c r="B8" s="12">
        <v>141.01</v>
      </c>
      <c r="C8" s="12">
        <v>1225.05</v>
      </c>
      <c r="D8" s="12">
        <v>1202.21</v>
      </c>
      <c r="E8" s="12">
        <f t="shared" si="0"/>
        <v>101.89983447151496</v>
      </c>
      <c r="F8" s="8"/>
      <c r="G8" s="2"/>
    </row>
    <row r="9" spans="1:7" ht="15">
      <c r="A9" s="3" t="s">
        <v>17</v>
      </c>
      <c r="B9" s="12">
        <v>0</v>
      </c>
      <c r="C9" s="12">
        <v>0</v>
      </c>
      <c r="D9" s="12">
        <v>11.5</v>
      </c>
      <c r="E9" s="12">
        <f t="shared" si="0"/>
        <v>0</v>
      </c>
      <c r="F9" s="8"/>
      <c r="G9" s="10"/>
    </row>
    <row r="10" spans="1:7" ht="15" customHeight="1">
      <c r="A10" s="3" t="s">
        <v>18</v>
      </c>
      <c r="B10" s="12">
        <f>2.33+0.09+0+0.55</f>
        <v>2.9699999999999998</v>
      </c>
      <c r="C10" s="12">
        <f>22.57+0.33+0+4.12</f>
        <v>27.02</v>
      </c>
      <c r="D10" s="12">
        <f>22.28+0.7+26+4.31</f>
        <v>53.290000000000006</v>
      </c>
      <c r="E10" s="12">
        <f t="shared" si="0"/>
        <v>50.703696753612306</v>
      </c>
      <c r="F10" s="8"/>
      <c r="G10" s="2"/>
    </row>
    <row r="11" spans="1:7" ht="30">
      <c r="A11" s="3" t="s">
        <v>19</v>
      </c>
      <c r="B11" s="12">
        <v>6.7</v>
      </c>
      <c r="C11" s="12">
        <v>70.3</v>
      </c>
      <c r="D11" s="12">
        <v>59.2</v>
      </c>
      <c r="E11" s="12">
        <f t="shared" si="0"/>
        <v>118.75</v>
      </c>
      <c r="F11" s="8"/>
      <c r="G11" s="2"/>
    </row>
    <row r="12" spans="1:7" ht="15">
      <c r="A12" s="3" t="s">
        <v>20</v>
      </c>
      <c r="B12" s="12">
        <v>1221</v>
      </c>
      <c r="C12" s="12">
        <v>13015</v>
      </c>
      <c r="D12" s="12">
        <v>12436</v>
      </c>
      <c r="E12" s="12">
        <f t="shared" si="0"/>
        <v>104.65583788999679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2">
        <f>14755/1000</f>
        <v>14.755</v>
      </c>
      <c r="C14" s="12">
        <f>156051/1000</f>
        <v>156.051</v>
      </c>
      <c r="D14" s="12">
        <f>144985/1000</f>
        <v>144.985</v>
      </c>
      <c r="E14" s="12">
        <f>C14/D14*100</f>
        <v>107.63251370831463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>
      <c r="A21" s="3" t="s">
        <v>29</v>
      </c>
      <c r="B21" s="12">
        <v>100.5</v>
      </c>
      <c r="C21" s="12">
        <v>106.28</v>
      </c>
      <c r="D21" s="15">
        <v>107.08</v>
      </c>
      <c r="E21" s="16" t="s">
        <v>34</v>
      </c>
      <c r="F21" s="8"/>
      <c r="G21" s="2"/>
    </row>
    <row r="22" spans="1:8" ht="45">
      <c r="A22" s="1" t="s">
        <v>9</v>
      </c>
      <c r="B22" s="13">
        <v>31391.3</v>
      </c>
      <c r="C22" s="13">
        <v>28831.3</v>
      </c>
      <c r="D22" s="13">
        <v>25862.4</v>
      </c>
      <c r="E22" s="13">
        <f>C22/D22*100</f>
        <v>111.47959972779013</v>
      </c>
      <c r="F22" s="9"/>
      <c r="H22" t="s">
        <v>14</v>
      </c>
    </row>
    <row r="23" spans="1:9" ht="27" customHeight="1">
      <c r="A23" s="1" t="s">
        <v>10</v>
      </c>
      <c r="B23" s="13">
        <f>549101/1000</f>
        <v>549.101</v>
      </c>
      <c r="C23" s="13">
        <f>5196063.9/1000</f>
        <v>5196.0639</v>
      </c>
      <c r="D23" s="13">
        <f>3881622.6/1000</f>
        <v>3881.6226</v>
      </c>
      <c r="E23" s="13">
        <f>C23/D23*100</f>
        <v>133.8631916456793</v>
      </c>
      <c r="F23" s="9"/>
      <c r="I23" t="s">
        <v>14</v>
      </c>
    </row>
    <row r="24" spans="1:6" ht="30" customHeight="1">
      <c r="A24" s="1" t="s">
        <v>11</v>
      </c>
      <c r="B24" s="13">
        <f>267135.8/1000</f>
        <v>267.13579999999996</v>
      </c>
      <c r="C24" s="13">
        <f>2185480.7/1000</f>
        <v>2185.4807</v>
      </c>
      <c r="D24" s="13">
        <f>2066392.8/1000</f>
        <v>2066.3928</v>
      </c>
      <c r="E24" s="13">
        <f>C24/D24*100</f>
        <v>105.76308144317963</v>
      </c>
      <c r="F24" s="9"/>
    </row>
    <row r="25" spans="1:9" ht="45.75" customHeight="1">
      <c r="A25" s="1" t="s">
        <v>24</v>
      </c>
      <c r="B25" s="13">
        <f>0+B26</f>
        <v>1626</v>
      </c>
      <c r="C25" s="13">
        <f>11240+C26</f>
        <v>22680.3</v>
      </c>
      <c r="D25" s="13">
        <f>D26</f>
        <v>12954</v>
      </c>
      <c r="E25" s="13">
        <f>C25/D25*100</f>
        <v>175.08337193144973</v>
      </c>
      <c r="F25" s="9"/>
      <c r="I25" t="s">
        <v>28</v>
      </c>
    </row>
    <row r="26" spans="1:6" ht="30">
      <c r="A26" s="1" t="s">
        <v>23</v>
      </c>
      <c r="B26" s="13">
        <v>1626</v>
      </c>
      <c r="C26" s="13">
        <v>11440.3</v>
      </c>
      <c r="D26" s="13">
        <v>12954</v>
      </c>
      <c r="E26" s="13">
        <f>C26/D26*100</f>
        <v>88.31480623745561</v>
      </c>
      <c r="F26" s="9"/>
    </row>
    <row r="27" spans="1:7" ht="46.5" customHeight="1">
      <c r="A27" s="1" t="s">
        <v>27</v>
      </c>
      <c r="B27" s="13">
        <f>C27-(1334584-647183)/1000</f>
        <v>-673.256</v>
      </c>
      <c r="C27" s="13">
        <f>(1111082-1096937)/1000</f>
        <v>14.145</v>
      </c>
      <c r="D27" s="14">
        <f>(1510482-683477)/1000</f>
        <v>827.005</v>
      </c>
      <c r="E27" s="13">
        <f>C27/D27*100</f>
        <v>1.7103886917249596</v>
      </c>
      <c r="F27" s="11"/>
      <c r="G27" s="11"/>
    </row>
    <row r="28" spans="1:6" ht="14.25">
      <c r="A28" s="1" t="s">
        <v>12</v>
      </c>
      <c r="B28" s="13">
        <v>146</v>
      </c>
      <c r="C28" s="13">
        <v>1319</v>
      </c>
      <c r="D28" s="13">
        <v>1314</v>
      </c>
      <c r="E28" s="13">
        <f>C28/D28*100</f>
        <v>100.38051750380517</v>
      </c>
      <c r="F28" s="9"/>
    </row>
    <row r="29" spans="1:6" ht="14.25">
      <c r="A29" s="1" t="s">
        <v>13</v>
      </c>
      <c r="B29" s="13">
        <v>226</v>
      </c>
      <c r="C29" s="13">
        <v>1873</v>
      </c>
      <c r="D29" s="13">
        <v>1940</v>
      </c>
      <c r="E29" s="13">
        <f>C29/D29*100</f>
        <v>96.54639175257732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tnn</cp:lastModifiedBy>
  <cp:lastPrinted>2013-09-11T05:31:30Z</cp:lastPrinted>
  <dcterms:created xsi:type="dcterms:W3CDTF">2012-10-16T08:36:51Z</dcterms:created>
  <dcterms:modified xsi:type="dcterms:W3CDTF">2013-12-26T05:22:36Z</dcterms:modified>
  <cp:category/>
  <cp:version/>
  <cp:contentType/>
  <cp:contentStatus/>
</cp:coreProperties>
</file>