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</commentList>
</comments>
</file>

<file path=xl/sharedStrings.xml><?xml version="1.0" encoding="utf-8"?>
<sst xmlns="http://schemas.openxmlformats.org/spreadsheetml/2006/main" count="40" uniqueCount="35">
  <si>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</si>
  <si>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</si>
  <si>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</si>
  <si>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</si>
  <si>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</si>
  <si>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</si>
  <si>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</si>
  <si>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</si>
  <si>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</si>
  <si>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</si>
  <si>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</si>
  <si>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</si>
  <si>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</si>
  <si>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</si>
  <si>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</si>
  <si>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</si>
  <si>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</si>
  <si>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</si>
  <si>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</si>
  <si>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</si>
  <si>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</si>
  <si>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</si>
  <si>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</si>
  <si>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</si>
  <si>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</si>
  <si>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</si>
  <si>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</si>
  <si>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</si>
  <si>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       </t>
  </si>
  <si>
    <t xml:space="preserve">Индекс потребительских цен и тарифов на товары и платные услуги населению: </t>
  </si>
  <si>
    <t>Информация о социально- экономическом положении Воскресенского муниципального района май 2013 года</t>
  </si>
  <si>
    <t>май</t>
  </si>
  <si>
    <t>январь 2013-май 2013</t>
  </si>
  <si>
    <t>за январь -май 2012 года</t>
  </si>
  <si>
    <t>в 2,9 раз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</si>
</sst>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9">
      <selection activeCell="A1" sqref="A1:E29"/>
    </sheetView>
  </sheetViews>
  <sheetFormatPr defaultColWidth="9.140625" defaultRowHeight="15"/>
  <cols>
    <col min="1" max="1" width="42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3.00390625" style="0" customWidth="1"/>
    <col min="6" max="6" width="10.00390625" style="0" customWidth="1"/>
  </cols>
  <sheetData>
    <row r="1" spans="1:7" ht="42" customHeight="1">
      <c r="A1" s="16" t="s">
        <v>30</v>
      </c>
      <c r="B1" s="16"/>
      <c r="C1" s="16"/>
      <c r="D1" s="16"/>
      <c r="E1" s="16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110.25">
      <c r="A3" s="5" t="s">
        <v>0</v>
      </c>
      <c r="B3" s="5" t="s">
        <v>31</v>
      </c>
      <c r="C3" s="5" t="s">
        <v>32</v>
      </c>
      <c r="D3" s="5" t="s">
        <v>33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3">
        <f>3925252.2/1000</f>
        <v>3925.2522000000004</v>
      </c>
      <c r="C4" s="13">
        <f>16350450.7/1000</f>
        <v>16350.4507</v>
      </c>
      <c r="D4" s="13">
        <f>17527114/1000</f>
        <v>17527.114</v>
      </c>
      <c r="E4" s="13">
        <f>C4/D4*100</f>
        <v>93.28661124700848</v>
      </c>
      <c r="F4" s="8"/>
      <c r="G4" s="2"/>
    </row>
    <row r="5" spans="1:7" ht="44.25" customHeight="1">
      <c r="A5" s="3" t="s">
        <v>2</v>
      </c>
      <c r="B5" s="13">
        <f>(3031287.5+70045.1+26810.8+7729.4+18819+0+230441.9)/1000</f>
        <v>3385.1337</v>
      </c>
      <c r="C5" s="13">
        <f>(11825678.5+864952.5+115411.1+105817.3+77602+18837+844621.3)/1000</f>
        <v>13852.9197</v>
      </c>
      <c r="D5" s="13">
        <f>(13155849.8+790538.3+68235.8+109518+66691.9+31620+889887)/1000</f>
        <v>15112.340800000002</v>
      </c>
      <c r="E5" s="13">
        <f>C5/D5*100</f>
        <v>91.66627383098718</v>
      </c>
      <c r="F5" s="8"/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/>
      <c r="G6" s="2"/>
    </row>
    <row r="7" spans="1:7" ht="15" customHeight="1">
      <c r="A7" s="3" t="s">
        <v>15</v>
      </c>
      <c r="B7" s="13">
        <f>6.15+25.03+3.81</f>
        <v>34.99</v>
      </c>
      <c r="C7" s="13">
        <f>32.27+130.85+320.43</f>
        <v>483.55</v>
      </c>
      <c r="D7" s="13">
        <f>35.74+134.15+13.44</f>
        <v>183.33</v>
      </c>
      <c r="E7" s="13">
        <f aca="true" t="shared" si="0" ref="E7:E12">C7/D7*100</f>
        <v>263.7593410789287</v>
      </c>
      <c r="F7" s="8"/>
      <c r="G7" s="2"/>
    </row>
    <row r="8" spans="1:7" ht="15">
      <c r="A8" s="3" t="s">
        <v>16</v>
      </c>
      <c r="B8" s="13">
        <v>130.98</v>
      </c>
      <c r="C8" s="13">
        <v>464.59</v>
      </c>
      <c r="D8" s="13">
        <v>498.98</v>
      </c>
      <c r="E8" s="13">
        <f t="shared" si="0"/>
        <v>93.10794019800393</v>
      </c>
      <c r="F8" s="8"/>
      <c r="G8" s="2"/>
    </row>
    <row r="9" spans="1:7" ht="15">
      <c r="A9" s="3" t="s">
        <v>17</v>
      </c>
      <c r="B9" s="13">
        <v>0</v>
      </c>
      <c r="C9" s="13">
        <v>0</v>
      </c>
      <c r="D9" s="13">
        <v>11.5</v>
      </c>
      <c r="E9" s="13">
        <f t="shared" si="0"/>
        <v>0</v>
      </c>
      <c r="F9" s="8"/>
      <c r="G9" s="10"/>
    </row>
    <row r="10" spans="1:7" ht="15" customHeight="1">
      <c r="A10" s="3" t="s">
        <v>18</v>
      </c>
      <c r="B10" s="13">
        <f>2.33+0+0+0.18</f>
        <v>2.5100000000000002</v>
      </c>
      <c r="C10" s="13">
        <f>11.1+0+0+1.61</f>
        <v>12.709999999999999</v>
      </c>
      <c r="D10" s="13">
        <f>10.88+0.39+26+1.31</f>
        <v>38.580000000000005</v>
      </c>
      <c r="E10" s="13">
        <f t="shared" si="0"/>
        <v>32.9445308449974</v>
      </c>
      <c r="F10" s="8"/>
      <c r="G10" s="2"/>
    </row>
    <row r="11" spans="1:7" ht="30">
      <c r="A11" s="3" t="s">
        <v>19</v>
      </c>
      <c r="B11" s="13">
        <v>7.6</v>
      </c>
      <c r="C11" s="13">
        <v>34.1</v>
      </c>
      <c r="D11" s="13">
        <v>25.4</v>
      </c>
      <c r="E11" s="13">
        <f t="shared" si="0"/>
        <v>134.251968503937</v>
      </c>
      <c r="F11" s="8"/>
      <c r="G11" s="2"/>
    </row>
    <row r="12" spans="1:7" ht="15">
      <c r="A12" s="3" t="s">
        <v>20</v>
      </c>
      <c r="B12" s="13">
        <v>927</v>
      </c>
      <c r="C12" s="13">
        <v>5601</v>
      </c>
      <c r="D12" s="13">
        <v>5705</v>
      </c>
      <c r="E12" s="13">
        <f t="shared" si="0"/>
        <v>98.17703768624014</v>
      </c>
      <c r="F12" s="8"/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>C13/F13*100</f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3">
        <f>17032/1000</f>
        <v>17.032</v>
      </c>
      <c r="C14" s="13">
        <f>87917/1000</f>
        <v>87.917</v>
      </c>
      <c r="D14" s="13">
        <f>82109/1000</f>
        <v>82.109</v>
      </c>
      <c r="E14" s="13">
        <f>C14/D14*100</f>
        <v>107.07352421780804</v>
      </c>
      <c r="F14" s="8"/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44.25" customHeight="1">
      <c r="A21" s="3" t="s">
        <v>29</v>
      </c>
      <c r="B21" s="13">
        <v>100.87</v>
      </c>
      <c r="C21" s="13">
        <v>103.23</v>
      </c>
      <c r="D21" s="13">
        <v>106.33</v>
      </c>
      <c r="E21" s="14"/>
      <c r="F21" s="8"/>
      <c r="G21" s="2"/>
    </row>
    <row r="22" spans="1:6" ht="45">
      <c r="A22" s="1" t="s">
        <v>9</v>
      </c>
      <c r="B22" s="11">
        <v>28484.3</v>
      </c>
      <c r="C22" s="11">
        <v>27071.3</v>
      </c>
      <c r="D22" s="11">
        <v>24514.3</v>
      </c>
      <c r="E22" s="11">
        <f>C22/D22*100</f>
        <v>110.4306466021873</v>
      </c>
      <c r="F22" s="9"/>
    </row>
    <row r="23" spans="1:9" ht="27" customHeight="1">
      <c r="A23" s="1" t="s">
        <v>10</v>
      </c>
      <c r="B23" s="11">
        <f>530330/1000</f>
        <v>530.33</v>
      </c>
      <c r="C23" s="11">
        <f>2310667.5/1000</f>
        <v>2310.6675</v>
      </c>
      <c r="D23" s="11">
        <f>1720863.9/1000</f>
        <v>1720.8638999999998</v>
      </c>
      <c r="E23" s="11">
        <f>C23/D23*100</f>
        <v>134.27369241693083</v>
      </c>
      <c r="F23" s="9"/>
      <c r="I23" t="s">
        <v>14</v>
      </c>
    </row>
    <row r="24" spans="1:6" ht="30" customHeight="1">
      <c r="A24" s="1" t="s">
        <v>11</v>
      </c>
      <c r="B24" s="11">
        <f>241871.9/1000</f>
        <v>241.87189999999998</v>
      </c>
      <c r="C24" s="11">
        <f>1156947.3/1000</f>
        <v>1156.9473</v>
      </c>
      <c r="D24" s="11">
        <f>1720863.9/1000</f>
        <v>1720.8638999999998</v>
      </c>
      <c r="E24" s="11">
        <f>C24/D24*100</f>
        <v>67.23061016039678</v>
      </c>
      <c r="F24" s="9"/>
    </row>
    <row r="25" spans="1:9" ht="45.75" customHeight="1">
      <c r="A25" s="1" t="s">
        <v>24</v>
      </c>
      <c r="B25" s="11">
        <f>0+B26</f>
        <v>729</v>
      </c>
      <c r="C25" s="11">
        <f>11240+C26</f>
        <v>14061</v>
      </c>
      <c r="D25" s="11">
        <f>D26</f>
        <v>4857</v>
      </c>
      <c r="E25" s="11" t="s">
        <v>34</v>
      </c>
      <c r="F25" s="9"/>
      <c r="I25" t="s">
        <v>28</v>
      </c>
    </row>
    <row r="26" spans="1:6" ht="28.5">
      <c r="A26" s="1" t="s">
        <v>23</v>
      </c>
      <c r="B26" s="11">
        <v>729</v>
      </c>
      <c r="C26" s="11">
        <v>2821</v>
      </c>
      <c r="D26" s="11">
        <v>4857</v>
      </c>
      <c r="E26" s="11">
        <f>C26/D26*100</f>
        <v>58.081120032942145</v>
      </c>
      <c r="F26" s="9"/>
    </row>
    <row r="27" spans="1:7" ht="46.5" customHeight="1">
      <c r="A27" s="1" t="s">
        <v>27</v>
      </c>
      <c r="B27" s="11">
        <f>C27-(343477-363464)/1000</f>
        <v>-83.65</v>
      </c>
      <c r="C27" s="11">
        <f>(392572-496209)/1000</f>
        <v>-103.637</v>
      </c>
      <c r="D27" s="15">
        <f>(320324-204056)/1000</f>
        <v>116.268</v>
      </c>
      <c r="E27" s="11">
        <f>C27/D27*100</f>
        <v>-89.13630577630991</v>
      </c>
      <c r="F27" s="12"/>
      <c r="G27" s="12"/>
    </row>
    <row r="28" spans="1:6" ht="14.25">
      <c r="A28" s="1" t="s">
        <v>12</v>
      </c>
      <c r="B28" s="11">
        <v>131</v>
      </c>
      <c r="C28" s="11">
        <v>632</v>
      </c>
      <c r="D28" s="11">
        <v>613</v>
      </c>
      <c r="E28" s="11">
        <f>C28/D28*100</f>
        <v>103.09951060358891</v>
      </c>
      <c r="F28" s="9"/>
    </row>
    <row r="29" spans="1:6" ht="14.25">
      <c r="A29" s="1" t="s">
        <v>13</v>
      </c>
      <c r="B29" s="11">
        <v>196</v>
      </c>
      <c r="C29" s="11">
        <v>957</v>
      </c>
      <c r="D29" s="11">
        <v>995</v>
      </c>
      <c r="E29" s="11">
        <f>C29/D29*100</f>
        <v>96.18090452261306</v>
      </c>
      <c r="F29" s="9"/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/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Buldenkov</cp:lastModifiedBy>
  <cp:lastPrinted>2013-07-18T10:55:23Z</cp:lastPrinted>
  <dcterms:created xsi:type="dcterms:W3CDTF">2012-10-16T08:36:51Z</dcterms:created>
  <dcterms:modified xsi:type="dcterms:W3CDTF">2013-07-22T12:15:20Z</dcterms:modified>
  <cp:category/>
  <cp:version/>
  <cp:contentType/>
  <cp:contentStatus/>
</cp:coreProperties>
</file>