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5" windowWidth="11343" windowHeight="9150" tabRatio="531" activeTab="1"/>
  </bookViews>
  <sheets>
    <sheet name="Отчет по мероприятиям" sheetId="1" r:id="rId1"/>
    <sheet name="Показатели эффективности" sheetId="2" r:id="rId2"/>
  </sheets>
  <externalReferences>
    <externalReference r:id="rId5"/>
  </externalReferences>
  <definedNames>
    <definedName name="_xlnm.Print_Titles" localSheetId="0">'Отчет по мероприятиям'!$3:$6</definedName>
    <definedName name="_xlnm.Print_Titles" localSheetId="1">'Показатели эффективности'!$4:$6</definedName>
  </definedNames>
  <calcPr fullCalcOnLoad="1"/>
</workbook>
</file>

<file path=xl/comments2.xml><?xml version="1.0" encoding="utf-8"?>
<comments xmlns="http://schemas.openxmlformats.org/spreadsheetml/2006/main">
  <authors>
    <author>Дегтева Анна Владимировна</author>
  </authors>
  <commentList>
    <comment ref="I8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по данным, взятым из "Дорожной карты" ликвидации очерёдности к 2014 году</t>
        </r>
      </text>
    </comment>
    <comment ref="I11" authorId="0">
      <text>
        <r>
          <rPr>
            <b/>
            <sz val="8"/>
            <rFont val="Tahoma"/>
            <family val="2"/>
          </rPr>
          <t>Дегтева Анна Владимировна:</t>
        </r>
        <r>
          <rPr>
            <sz val="8"/>
            <rFont val="Tahoma"/>
            <family val="2"/>
          </rPr>
          <t xml:space="preserve">
на начало 12 года в 34-х общеобразовательных школах 4 здания находились в аварийном состоянии и 5 зданий требовали кап. ремонта
</t>
        </r>
      </text>
    </comment>
  </commentList>
</comments>
</file>

<file path=xl/sharedStrings.xml><?xml version="1.0" encoding="utf-8"?>
<sst xmlns="http://schemas.openxmlformats.org/spreadsheetml/2006/main" count="589" uniqueCount="483">
  <si>
    <t>Капитальный ремонт МОУ "Золотовская средняя общеобразовательная школа" для создания двух групп дошкольного образовательного учреждения, приобретение оборудования и мебели, частичное ограждение территории, установка оконных блоков</t>
  </si>
  <si>
    <t>Капитальный ремонт кровли, замена оконных блоков "СОШ № 99"</t>
  </si>
  <si>
    <t>Ремонт кровли, отделочные работы МОУ ДОД "ЦВР "ДОСУГ"</t>
  </si>
  <si>
    <t>Ремонт кровли, инженерных систем, отделочные работы МОУ ДОД "ЦВР"</t>
  </si>
  <si>
    <t>Расходы на проведение аварийных и внеплановых текущих  ремонтов муниципальных учреждений образования (МОУ "Гимназия №1", МОУ "СОШ №2", МОУ "СОШ №3", МОУ "СОШ №4", МОУ "СОШ №5", МОУ "Лицей №6", МОУ "СОШ №7", МОУ "В (С) ОШ №8", МОУ "СОШ №9", МОУ "СОШ №11", МОУ "СОШ №12", МОУ "СОШ №13", МОУ "СОШ №14", МОУ "СОШ №17", МОУ "СОШ №18", МОУ "СОШ №20", МОУ "Лицей №22", МОУ "Лицей  №23", МОУ "Гимназия №24", МОУ "СОШ №25", МОУ "СОШ №26", МОУ "Косяковская СОШ", МБОУ "ВКШ", МОУ "Виноградовская СОШ", МОУ "Губинская СОШ", МОУ "Золотовская СОШ", МОУ "Степанщинская СОШ",  МОУ "Фаустовская СОШ", МОУ "Цыбинская СОШ", МОУ "Чемодуровская СОШ", МОУ "СОШ №39", МОУ "Фединская СОШ", МОУ "СОШ №99", ЦВР, ЦВР "ДОСУГ" )</t>
  </si>
  <si>
    <t>Мероприятия по проведению капитального, текущего ремонта, ремонту и установке ограждений, ремонту кровель, замене оконных конструкций, выполнению противопожарных мероприятий в общеобразовательных учреждениях (в рамках подпрограммы II  "Общее образование" государственной программы Московской области "Образование Подмосковья" на 2014-2018 годы</t>
  </si>
  <si>
    <t>2.2.1.1</t>
  </si>
  <si>
    <t>2.2.1.2</t>
  </si>
  <si>
    <t>2.2.1.3</t>
  </si>
  <si>
    <t>2.2.1.4</t>
  </si>
  <si>
    <t>Установка ограждения МОУ "СОШ №2"</t>
  </si>
  <si>
    <t>Установка ограждения МОУ "СОШ №9"</t>
  </si>
  <si>
    <t>Ремонт ограждения МОУ "СОШ №25"</t>
  </si>
  <si>
    <t>Противопожарные мероприятия (замена дверей)  МОУ "Золотовская СОШ"</t>
  </si>
  <si>
    <t>Установка ограждения МОУ "СОШ №99"</t>
  </si>
  <si>
    <t>Ремонт (замена оконных блоков) МОУ "СОШ №3"</t>
  </si>
  <si>
    <t>Ремонт (замена оконных блоков) МОУ "В(С)ОШ №8"</t>
  </si>
  <si>
    <t>Интернаты</t>
  </si>
  <si>
    <t>2.2.2.1</t>
  </si>
  <si>
    <t>2.2.2.2</t>
  </si>
  <si>
    <t>Дошкольное образование (0701)</t>
  </si>
  <si>
    <t>2.2.3.1</t>
  </si>
  <si>
    <t>Ремонт МДОУ детский сад №3</t>
  </si>
  <si>
    <t>2.2.3.2</t>
  </si>
  <si>
    <t>Ремонт инженерных систем, отделочные работы МДОУ детский сад №5</t>
  </si>
  <si>
    <t>2.2.3.3</t>
  </si>
  <si>
    <t>Капитальный ремонт кровли  "МДОУ № 8"</t>
  </si>
  <si>
    <t>Ремонт инженерных систем, отделочные работы МДОУ детский сад №9</t>
  </si>
  <si>
    <t>Ремонт помещений и кровли, отделочные работы МДОУ детский сад №10"</t>
  </si>
  <si>
    <t>Ремонт отопления "МДОУ № 11"</t>
  </si>
  <si>
    <t>Капитальный ремонт здания "МДОУ №  12 "</t>
  </si>
  <si>
    <t xml:space="preserve">Капитальный ремонт здания № 2 "МДОУ № 15"  (80 мест) </t>
  </si>
  <si>
    <t>Ремонт кровли, общестроительные работы "МДОУ №  18"</t>
  </si>
  <si>
    <t>Ремонт прачечной, инженерных систем, отделочные работы "МДОУ детский сад №  23"</t>
  </si>
  <si>
    <t>Ремонт инженерных систем, отделочные работы МДОУ детский сад №  24</t>
  </si>
  <si>
    <t>Капитальный ремонт системы отопления "МДОУ № 26"</t>
  </si>
  <si>
    <t xml:space="preserve">Капитальный ремонт группы "МДОУ № 27"  (20 мест) </t>
  </si>
  <si>
    <t>Ремонт инженерных систем, отделочные работы  МДОУ детский сад №  28</t>
  </si>
  <si>
    <t>Ремонт инженерных систем, отделочные работы  МДОУ детский сад №  30</t>
  </si>
  <si>
    <t xml:space="preserve">Капитальный ремонт группы и прачечной "МДОУ № 32" (20 мест) </t>
  </si>
  <si>
    <t>Ремонт кровли, инженерных систем, отделочные работы МДОУ детский сад №  33</t>
  </si>
  <si>
    <t>Общестроительные работы "МДОУ №  34 "</t>
  </si>
  <si>
    <t>Ремонт  помещений МДОУ детский сад №  36</t>
  </si>
  <si>
    <t>Ремонт инженерных систем, отделочные работы  МДОУ детский сад №  37</t>
  </si>
  <si>
    <t>Ремонт  прачечной,  ремонт здания МДОУ детский сад № 38</t>
  </si>
  <si>
    <t>Ремонт инженерных систем, отделочные работы  МДОУ детский сад №  39</t>
  </si>
  <si>
    <t>Объем финансирования на 2014 год (тыс.руб.)</t>
  </si>
  <si>
    <t>3.1.1.</t>
  </si>
  <si>
    <t>3.2.1.</t>
  </si>
  <si>
    <t>Итого по Разделу 2:</t>
  </si>
  <si>
    <t>Итого по разделу 3:</t>
  </si>
  <si>
    <t>Раздел 1. Обеспечение доступности, повышение эффективности и качества дошкольного и общего  образования на территории Воскресенского муниципального района Московской области. Создание дополнительных мест в дошкольных образовательных учреждениях с учетом нормативной и фактической потребности. Ликвидация очереди в дошкольные образовательные учреждения.</t>
  </si>
  <si>
    <t>г. Воскресенск, ул. Рабочая, здание дошкольного образовательного учреждения на 250 мест (ПИР и строительство)</t>
  </si>
  <si>
    <t xml:space="preserve"> Воскресенский район, п. Белоозерский, ул. Юбилейная, здание дошкольного образовательного учреждения на 80 мест (ПИР и строительство)</t>
  </si>
  <si>
    <t>2.1.2.</t>
  </si>
  <si>
    <t>Капитальный и текущий ремонт</t>
  </si>
  <si>
    <t>Общее образование (0702)</t>
  </si>
  <si>
    <t xml:space="preserve">Капитальный ремонт кровли МОУ "Гимназия № 1" </t>
  </si>
  <si>
    <t>Капитальный ремонт здания (замена оконных блоков) МОУ "СОШ № 2", капитальный ремонт отопления</t>
  </si>
  <si>
    <t>Ремонт спортивного зала, ремонт инженерных систем, отделочные работы МОУ "СОШ №5"</t>
  </si>
  <si>
    <t>Капитальный ремонт здания МОУ "Лицей № 6"</t>
  </si>
  <si>
    <t>Капитальный ремонт (замена оконных блоков) МОУ "СОШ № 7", ремонт отопления</t>
  </si>
  <si>
    <t xml:space="preserve">Капитальный ремонт спортивного зала МОУ "СОШ № 7" </t>
  </si>
  <si>
    <t>Ремонт здания, внутренних помещений МОУ "СОШ №9"</t>
  </si>
  <si>
    <t>Ремонт здания, инженерных систем МОУ "СОШ № 11"</t>
  </si>
  <si>
    <t>Приобретение автобусов для доставки обучающихся в общеобразовательные учреждения, расположенные в сельской местности (МОУ "Виноградовская СОШ)</t>
  </si>
  <si>
    <t>2.3.1.5</t>
  </si>
  <si>
    <t>Приобретение автобусов для доставки обучающихся в общеобразовательные учреждения, расположенные в сельской местности (МОУ "Ратчинская СОШ)</t>
  </si>
  <si>
    <t>2.3.1.6</t>
  </si>
  <si>
    <t>2.3.2.1</t>
  </si>
  <si>
    <t>2.3.2.2</t>
  </si>
  <si>
    <t>Приобретение оборудования для общеобразовательных учреждений - участников (победителей) областного конкурса на присвоение статуса "Региональной инновационной площадки Московской области" (Муниципальное специальное (коррекционное) образовательное учреждение для обучающихся воспитанников с ограниченными возможностями здоровья восьмого вида "Хорловская специальная (коррекционная) общеобразовательная школа - интернат"</t>
  </si>
  <si>
    <t>2.3.3.1</t>
  </si>
  <si>
    <t>Приобретение оборудования для дошкольных образовательных учреждений - участников (победителей) областного конкурса на присвоение статуса "Региональной инновационной площадки Московской области" (МДОУ № 11)</t>
  </si>
  <si>
    <t>Приобретение оборудования для дошкольных образовательных учреждений - участников (победителей) областного конкурса на присвоение статуса "Региональной инновационной площадки Московской области" (МДОУ № 63)</t>
  </si>
  <si>
    <t>Приобретение оборудования для дошкольных образовательных учреждений - участников (победителей) областного конкурса на присвоение статуса "Региональной инновационной площадки Московской области" (МДОУ № 40)</t>
  </si>
  <si>
    <t>2.3.4.1</t>
  </si>
  <si>
    <t>2.3.4.2</t>
  </si>
  <si>
    <t>2.3.4.3</t>
  </si>
  <si>
    <t>2.3.4.4</t>
  </si>
  <si>
    <t>Ремонт помещений МОУ "Школа -интернат для детей-сирот и детей, оставшихся без попечения родителей"</t>
  </si>
  <si>
    <t>Капитальный ремонт (замена оконных блоков) МОУ "СОШ № 14"</t>
  </si>
  <si>
    <t>Капитальный ремонт МОУ " Средняя общеобразовательная школа № 17" для создания двух групп дошкольного образовательного учреждения, приобретение оборудования</t>
  </si>
  <si>
    <t>Ремонт внутренних помещений МОУ "СОШ № 18"</t>
  </si>
  <si>
    <t>Капитальный ремонт спортивного зала МОУ "Средняя общеобразовательная школа № 20"</t>
  </si>
  <si>
    <t>Капитальный ремонт отопления МОУ "Лицей № 22", замена оконных блоков</t>
  </si>
  <si>
    <t>Капитальный ремонт спортивного зала МОУ "Лицей № 23"</t>
  </si>
  <si>
    <t>Капитальный ремонт  здания МОУ "СОШ № 25</t>
  </si>
  <si>
    <t>Ремонт цоколя, крылец , отделочные работы МОУ "СОШ №  26"</t>
  </si>
  <si>
    <t xml:space="preserve">Ремонт кровли МОУ "Губинская СОШ" </t>
  </si>
  <si>
    <t>Ремонт здания  "Вечерняя (сменная) ОШ №8"</t>
  </si>
  <si>
    <t>Капитальный ремонт кровли МОУ "Виноградовская СОШ"</t>
  </si>
  <si>
    <t>Капитальный ремонт кровли, ремонт электроснабжения  МОУ "Цыбинская СОШ"</t>
  </si>
  <si>
    <t>Капитальный ремонт водоснабжения и канализации МОУ "Фединская СОШ"</t>
  </si>
  <si>
    <t>Замена окон МОУ "Фаустовская СОШ"</t>
  </si>
  <si>
    <t>4.1.1.</t>
  </si>
  <si>
    <t>2.1.3.</t>
  </si>
  <si>
    <t>2.1.4.</t>
  </si>
  <si>
    <r>
      <t xml:space="preserve">Количество исследуемых </t>
    </r>
    <r>
      <rPr>
        <sz val="10"/>
        <color indexed="8"/>
        <rFont val="Times New Roman"/>
        <family val="1"/>
      </rPr>
      <t>компонентов окружающей природной среды.</t>
    </r>
  </si>
  <si>
    <t>Капитальный ремонт холодного и горячего водоснабжения "МДОУ №  41 "</t>
  </si>
  <si>
    <t xml:space="preserve">Капитальный ремонт группы "МДОУ №  43 (20 мест)" </t>
  </si>
  <si>
    <t>Капитальный ремонт здания "МДОУ № 50 "</t>
  </si>
  <si>
    <t>Капитальный ремонт кровли "МДОУ №  58 "</t>
  </si>
  <si>
    <t>Капитальный ремонт кровли "МДОУ №  60"</t>
  </si>
  <si>
    <t>Капитальный ремонт кровли "МДОУ №  61 "</t>
  </si>
  <si>
    <t>Ремонт инженерных систем, ремонт веранд,отделочные работы  МДОУ детский сад №  64</t>
  </si>
  <si>
    <t xml:space="preserve"> Ремонт помещений МДОУ детский сад №  40</t>
  </si>
  <si>
    <t>Капитальный ремонт  здания "МДОУ № 40"</t>
  </si>
  <si>
    <t>Капитальный ремонт кровли  "МДОУ № 40"</t>
  </si>
  <si>
    <t>Расходы на проведение аварийных и внеплановых текущий ремонтов в муниципальных учреждений образования (МДОУ №3, МДОУ №5, МДОУ №6, МДОУ №8, МДОУ №9, МДОУ №10, МДОУ №11, МДОУ №12, МДОУ №15, МДОУ №18, МДОУ №19, МДОУ №23, МДОУ №24, МДОУ №25, МДОУ №26, МДОУ №27, МДОУ №28, МДОУ №29, МДОУ №30, МДОУ №31, МДОУ №32, МДОУ №33, МДОУ №34, МДОУ №36, МДОУ №37, МДОУ №38, МДОУ №39, МДОУ №41, МДОУ №42, МДОУ №43, МДОУ №45, МДОУ №48, МДОУ №50, МДОУ №54, МДОУ №57, МДОУ №58, МДОУ №60, МДОУ №61, МДОУ №62, МДОУ №63, МДОУ №64)</t>
  </si>
  <si>
    <t>Прочие</t>
  </si>
  <si>
    <t>Ремонт здания МУ "Управление образования администрации Воскресенского муниципального района"</t>
  </si>
  <si>
    <t>Ремонт помещений МКУ "ЦБ отрасли "Образование"</t>
  </si>
  <si>
    <t>Ремонт крыльца МОУ ДПОС "ВНМЦ"</t>
  </si>
  <si>
    <t xml:space="preserve">Замена оконных блоков МОУ "ЦДИК"  </t>
  </si>
  <si>
    <t>Приобретение оборудования</t>
  </si>
  <si>
    <t>2.3.1.1</t>
  </si>
  <si>
    <t>2.3.1.2</t>
  </si>
  <si>
    <t>Приобретение мебели и инновационного оборудования для школ - участников (победителей) в областном конкурсе общеобразовательных учреждений, разрабатывающих и внедряющих инновационные образовательные программы (МОУ "Лицей № 6")</t>
  </si>
  <si>
    <t>2.3.1.3</t>
  </si>
  <si>
    <t>2.3.1.4</t>
  </si>
  <si>
    <t>Ожидаемая очередность на места ДОУ детей в возрасте от 0 до 7 лет</t>
  </si>
  <si>
    <t>Ожидаемая очередность на места ДОУ детей в возрасте от 3 до 7 лет</t>
  </si>
  <si>
    <t>Доля муниципальных образовательных учреждений, имеющих группы альтернативных форм пребывания детей</t>
  </si>
  <si>
    <t xml:space="preserve">Доля муниципальных образовательных учреждений, здания которых находятся в аварийном состоянии или требуют капитального ремонта, в общем числе муниципальных образовательных учреждений
</t>
  </si>
  <si>
    <t>Снижение процента общеобразовательных учреждений, работающих в две смены</t>
  </si>
  <si>
    <t>МП "Развитие дошкольного и общего образования Воскресенского муниципального района Московской области на 2012-2014 годы</t>
  </si>
  <si>
    <t>Комплексная экологическая оценка современного состояния окружающей среды Воскресенского района Московской области и разработка информационного сопровождения экологических проблем территорий.</t>
  </si>
  <si>
    <t xml:space="preserve"> Охрана водных ресурсов через повышение качества очистки сточных вод на муниципальных очистных сооружениях с.Конобеево (д.Расловлево, ул.Свободная, стр.46) и с. Барановское (с.Усадище, ул.Южная, д.3).</t>
  </si>
  <si>
    <t>Экологическое воспитание, просвещение, образование и пропаганда экологических знаний среди населения.</t>
  </si>
  <si>
    <t xml:space="preserve">МП «Охрана окружающей среды на территории Воскресенского муниципального района Московской области  на 2014-2016 годы» </t>
  </si>
  <si>
    <t>шт.</t>
  </si>
  <si>
    <t>Составление реестра и ранжирования факторов экологической опасности, проявляющихся на территории Воскресенского района.</t>
  </si>
  <si>
    <t>Создание картографических материалов и баз данных по выделенным экологическим проблемам на территории Воскресенского района.</t>
  </si>
  <si>
    <r>
      <t>Снижение сброса загрязняющих веществ в  стоках  и повышение качества очистки сточных вод за счет капитального ремонта муниципальных очистных сооружений с. Конобеево (д.Расловлево, ул.Свободная, стр.46).</t>
    </r>
    <r>
      <rPr>
        <sz val="9"/>
        <color indexed="8"/>
        <rFont val="Arial"/>
        <family val="2"/>
      </rPr>
      <t xml:space="preserve"> </t>
    </r>
  </si>
  <si>
    <r>
      <t>Снижение сброса загрязняющих веществ в стоках и повышение качества очистки сточных вод за счет капитального ремонта муниципальных очистных сооружений с.Барановское (с.Усадище, ул.Южная, д.3)</t>
    </r>
    <r>
      <rPr>
        <sz val="9"/>
        <color indexed="8"/>
        <rFont val="Arial"/>
        <family val="2"/>
      </rPr>
      <t>.</t>
    </r>
  </si>
  <si>
    <t>Организация мероприятий по экологическому воспитанию и просвещению населения на территории Воскресенского муниципального района Московской области</t>
  </si>
  <si>
    <t>кол. Мероприятий</t>
  </si>
  <si>
    <t>Участие населения в природоохранных мероприятиях.</t>
  </si>
  <si>
    <t>Перечень програмных мероприятий</t>
  </si>
  <si>
    <t>2.3.</t>
  </si>
  <si>
    <t>5.1.</t>
  </si>
  <si>
    <t xml:space="preserve">всего:           </t>
  </si>
  <si>
    <t>в том числе:</t>
  </si>
  <si>
    <t>бюджет Воскресенского района</t>
  </si>
  <si>
    <t>Выпол-нено (тыс.руб.)</t>
  </si>
  <si>
    <t>Поряд-ковый 
№ разделов и меро-приятий</t>
  </si>
  <si>
    <t>внебюд-жетные источ-ники</t>
  </si>
  <si>
    <t>бюджет Моско-вской области</t>
  </si>
  <si>
    <t>Степень и результаты выполнения</t>
  </si>
  <si>
    <t>Раздел 2. Укреление материально- технической базы дошкольных образовательных учреждений и учреждений общего образования</t>
  </si>
  <si>
    <t>2.1.</t>
  </si>
  <si>
    <t>2.2.</t>
  </si>
  <si>
    <t>2.4.</t>
  </si>
  <si>
    <t>2.5.</t>
  </si>
  <si>
    <t>Всего по программе:</t>
  </si>
  <si>
    <t>Профинансировано (тыс.руб.)</t>
  </si>
  <si>
    <t>1.</t>
  </si>
  <si>
    <t>федеральный бюджет</t>
  </si>
  <si>
    <t>2.</t>
  </si>
  <si>
    <t>2.1.1.</t>
  </si>
  <si>
    <t>2.2.1.</t>
  </si>
  <si>
    <t>2.2.2.</t>
  </si>
  <si>
    <t>2.2.3.</t>
  </si>
  <si>
    <t>2.3.1.</t>
  </si>
  <si>
    <t>2.3.2.</t>
  </si>
  <si>
    <t>бюджет Московской области</t>
  </si>
  <si>
    <t>Ремонт системы канализации "МДОУ № 25"</t>
  </si>
  <si>
    <t>Ремонт кровли "МДОУ № 15"</t>
  </si>
  <si>
    <t>Ремонт кровли "МДОУ № 25"</t>
  </si>
  <si>
    <t>Капитальный ремонт кровли "МДОУ № 34"</t>
  </si>
  <si>
    <t>Капитальный ремонт здания "МДОУ № 19"</t>
  </si>
  <si>
    <t>2.3.3.</t>
  </si>
  <si>
    <t>2.3.4.</t>
  </si>
  <si>
    <t>3.1.</t>
  </si>
  <si>
    <t>3.2.</t>
  </si>
  <si>
    <t>4.1.</t>
  </si>
  <si>
    <t>Итого по Разделу 1:</t>
  </si>
  <si>
    <t>№№ по пп</t>
  </si>
  <si>
    <t xml:space="preserve">Задачи, направленные на достижение цели </t>
  </si>
  <si>
    <t>Планируемый объем финансирования на решение данной задачи, тыс. руб.</t>
  </si>
  <si>
    <t>Фактический объем финансирования на решение данной задачи, тыс. руб.</t>
  </si>
  <si>
    <t>Показатели, характеризующие достижение цели</t>
  </si>
  <si>
    <t>Единица измерения</t>
  </si>
  <si>
    <t>Базовое значение показателя (на начало реализации программы)</t>
  </si>
  <si>
    <t>другие источники</t>
  </si>
  <si>
    <t>%</t>
  </si>
  <si>
    <t>чел.</t>
  </si>
  <si>
    <t>тыс.человек</t>
  </si>
  <si>
    <t>Обеспечение доступности, повышение эффективности и качества дошкольного и общего образования. Создание дополнительных мест в дошкольных образовательных учреждениях с учетом нормативной и фактической потребности. Ликвидация очереди в дошкольные образовательные  учреждения.</t>
  </si>
  <si>
    <t xml:space="preserve">Укрепление материально-технической базы дошкольных образовательных учреждений и учреждений общего образования. </t>
  </si>
  <si>
    <t>Планируемое значение показателя на 2014г</t>
  </si>
  <si>
    <t>Достигнутое значение показателя в 2014г</t>
  </si>
  <si>
    <t>Отчет 
о выполнении муниципальной программы  "Развитие дошкольного и общего образования Воскресенского муниципального района на 2012-2014 гг." за 2014 год</t>
  </si>
  <si>
    <t>2.1.1.1</t>
  </si>
  <si>
    <t>2.1.1.2</t>
  </si>
  <si>
    <t>Ремонт здания, отопления МОУ "Гимназия №1"</t>
  </si>
  <si>
    <t>2.1.1.3</t>
  </si>
  <si>
    <t>2.1.1.4</t>
  </si>
  <si>
    <t>2.1.1.5</t>
  </si>
  <si>
    <t>2.1.1.6</t>
  </si>
  <si>
    <t>Обработка косоуров лестниц огнезащитным покрытием "Крауз", проведение испытаний ограждений кровли, замена оконных блоков МОУ "СОШ № 2"</t>
  </si>
  <si>
    <t>Ремонт кровли МОУ "СОШ №4"</t>
  </si>
  <si>
    <t>2.1.1.7</t>
  </si>
  <si>
    <t>2.1.1.8</t>
  </si>
  <si>
    <t>2.1.1.9</t>
  </si>
  <si>
    <t>2.1.1.10</t>
  </si>
  <si>
    <t>2.1.1.11</t>
  </si>
  <si>
    <t>2.1.1.12</t>
  </si>
  <si>
    <t>2.1.1.13</t>
  </si>
  <si>
    <t>2.1.1.14</t>
  </si>
  <si>
    <t>2.1.1.15</t>
  </si>
  <si>
    <t>Ремонт туалетов в МОУ СОШ №12</t>
  </si>
  <si>
    <t>Капитальный ремонт (замена оконных блоков) МОУ "СОШ №  13"</t>
  </si>
  <si>
    <t>2.1.1.16</t>
  </si>
  <si>
    <t>Ремонт спортзала МОУ СОШ №13</t>
  </si>
  <si>
    <t>2.1.1.17</t>
  </si>
  <si>
    <t>2.1.1.18</t>
  </si>
  <si>
    <t>2.1.1.19</t>
  </si>
  <si>
    <t>2.1.1.20</t>
  </si>
  <si>
    <t>2.1.1.21</t>
  </si>
  <si>
    <t>2.1.1.22</t>
  </si>
  <si>
    <t>2.1.1.23</t>
  </si>
  <si>
    <t>2.1.1.24</t>
  </si>
  <si>
    <t>2.1.1.25</t>
  </si>
  <si>
    <t>2.1.1.26</t>
  </si>
  <si>
    <t>2.1.1.27</t>
  </si>
  <si>
    <t>2.1.1.28</t>
  </si>
  <si>
    <t>2.1.1.29</t>
  </si>
  <si>
    <t>2.1.1.30</t>
  </si>
  <si>
    <t>2.1.1.31</t>
  </si>
  <si>
    <t>2.1.1.32</t>
  </si>
  <si>
    <t>2.1.1.33</t>
  </si>
  <si>
    <t>2.1.1.34</t>
  </si>
  <si>
    <t>2.1.1.35</t>
  </si>
  <si>
    <t>2.1.1.36</t>
  </si>
  <si>
    <t>2.1.1.37</t>
  </si>
  <si>
    <t>2.1.1.38</t>
  </si>
  <si>
    <t>2.1.1.39</t>
  </si>
  <si>
    <t>2.1.1.40</t>
  </si>
  <si>
    <t>2.1.1.41</t>
  </si>
  <si>
    <t>2.1.1.42</t>
  </si>
  <si>
    <t>2.1.1.43</t>
  </si>
  <si>
    <t>2.1.1.44</t>
  </si>
  <si>
    <t>2.1.1.45</t>
  </si>
  <si>
    <t xml:space="preserve">Разработка проектно-сметной документации на перепланировку 1-ого этажа здания МОУ "СОШ № 17" </t>
  </si>
  <si>
    <t>Капитальный ремонт (замена оконных блоков) МОУ "Лицей № 23"</t>
  </si>
  <si>
    <t>Ремонт по устройству туалетов, наружной канализации и септика в МОУ Степанщинская СОШ</t>
  </si>
  <si>
    <t>2.1.1.37.1</t>
  </si>
  <si>
    <t>Капитальный ремонт системы отопления МОУ "Гимназия №1"</t>
  </si>
  <si>
    <t>Капитальный ремонт (замена оконных блоков) МОУ "СОШ №2"</t>
  </si>
  <si>
    <t>2.1.1.37.2</t>
  </si>
  <si>
    <t>2.1.1.37.3</t>
  </si>
  <si>
    <t>2.1.1.37.4</t>
  </si>
  <si>
    <t>2.1.1.37.5</t>
  </si>
  <si>
    <t>Текущий ремонт ограждения МОУ "Лицей №6"</t>
  </si>
  <si>
    <t>2.1.1.37.6</t>
  </si>
  <si>
    <t>2.1.1.37.7</t>
  </si>
  <si>
    <t>2.1.1.37.8</t>
  </si>
  <si>
    <t>2.1.1.37.9</t>
  </si>
  <si>
    <t>2.1.1.37.10</t>
  </si>
  <si>
    <t>2.1.1.37.11</t>
  </si>
  <si>
    <t>2.1.1.37.12</t>
  </si>
  <si>
    <t>2.1.1.37.13</t>
  </si>
  <si>
    <t>Текущий ремонт ограждения МОУ "СОШ №18"</t>
  </si>
  <si>
    <t>Капитальный ремонт системы отопления МОУ "СОШ №25"</t>
  </si>
  <si>
    <t>Текущий ремонт ограждения МОУ "СОШ №26"</t>
  </si>
  <si>
    <t>Текущий ремонт ограждения МОУ "Золотовская СОШ "</t>
  </si>
  <si>
    <t>Текущий ремонт ограждения МОУ "Фаустовская СОШ"</t>
  </si>
  <si>
    <t>Капитальный ремонт (замена оконных блоков) МОУ "Виноградовская СОШ "</t>
  </si>
  <si>
    <t>Капитальный ремонт спортивного зала в целях создания в общеобразовательных организациях, расположенных в сельской местности, условий для занятий физической культурой и спортом МОУ "Чемодуровская СОШ "</t>
  </si>
  <si>
    <t>2.1.1.37.14</t>
  </si>
  <si>
    <t>2.1.1.37.15</t>
  </si>
  <si>
    <t>Ремонт учебного кабинета, кабинета технологии, кабинета завхоза  МОУ "Вечерняя (сменная) ОШ №8"</t>
  </si>
  <si>
    <t>Ремонт полов 1-го этажа, ремонт сантехнических сиситем, замена оконных блоков в МОУ "Лицей № 22"</t>
  </si>
  <si>
    <t>Ремонт здания, душевых в МОУ "Чемодуровская СОШ"</t>
  </si>
  <si>
    <t>Ремонт помещений МБОУ-Лицей "Воскресенская кадетская школа"</t>
  </si>
  <si>
    <t>Устройство выходов на кровлю МОУ "Ратчинская СОШ"</t>
  </si>
  <si>
    <t>Замена дверей МОУ "Золотовская СОШ"</t>
  </si>
  <si>
    <t>2.1.3.1</t>
  </si>
  <si>
    <t>2.1.3.2</t>
  </si>
  <si>
    <t>2.1.2.1</t>
  </si>
  <si>
    <t>2.1.3.3</t>
  </si>
  <si>
    <t>2.1.3.4</t>
  </si>
  <si>
    <t>2.1.3.5</t>
  </si>
  <si>
    <t>2.1.3.6</t>
  </si>
  <si>
    <t>2.1.3.7</t>
  </si>
  <si>
    <t>Общестроительные работы, ремонт системы электроснабжения "МДОУ №  11 "</t>
  </si>
  <si>
    <t>2.1.3.8</t>
  </si>
  <si>
    <t>2.1.3.9</t>
  </si>
  <si>
    <t>2.1.3.10</t>
  </si>
  <si>
    <t>Ремонт  помещений, укрепление стены металлическим каркасом МДОУ детский сад №12</t>
  </si>
  <si>
    <t>2.1.3.11</t>
  </si>
  <si>
    <t>2.1.3.12</t>
  </si>
  <si>
    <t>2.1.3.13</t>
  </si>
  <si>
    <t>2.1.3.14</t>
  </si>
  <si>
    <t>2.1.3.15</t>
  </si>
  <si>
    <t>2.1.3.16</t>
  </si>
  <si>
    <t>2.1.3.17</t>
  </si>
  <si>
    <t>2.1.3.18</t>
  </si>
  <si>
    <t>2.1.3.19</t>
  </si>
  <si>
    <t>2.1.3.20</t>
  </si>
  <si>
    <t>2.1.3.21</t>
  </si>
  <si>
    <t>2.1.3.22</t>
  </si>
  <si>
    <t>2.1.3.23</t>
  </si>
  <si>
    <t>2.1.3.24</t>
  </si>
  <si>
    <t>2.1.3.25</t>
  </si>
  <si>
    <t>2.1.3.26</t>
  </si>
  <si>
    <t>2.1.3.27</t>
  </si>
  <si>
    <t>2.1.3.28</t>
  </si>
  <si>
    <t>2.1.3.29</t>
  </si>
  <si>
    <t>2.1.3.30</t>
  </si>
  <si>
    <t>2.1.3.31</t>
  </si>
  <si>
    <t>2.1.3.32</t>
  </si>
  <si>
    <t>Ремонт инженерных систем, ремонт корридора 1-го этажа "МДОУ №  42"</t>
  </si>
  <si>
    <t>2.1.3.33</t>
  </si>
  <si>
    <t>2.1.3.34</t>
  </si>
  <si>
    <t>2.1.3.35</t>
  </si>
  <si>
    <t>2.1.3.36</t>
  </si>
  <si>
    <t>2.1.3.37</t>
  </si>
  <si>
    <t>2.1.3.38</t>
  </si>
  <si>
    <t>2.1.3.39</t>
  </si>
  <si>
    <t>2.1.3.40</t>
  </si>
  <si>
    <t>Замена оконных блоков, ремонт системы канализации "МДОУ № 57"</t>
  </si>
  <si>
    <t>Ремонт помещений, кровли "МДОУ црр-детский сад №63"</t>
  </si>
  <si>
    <t>2.1.3.41</t>
  </si>
  <si>
    <t>2.1.3.42</t>
  </si>
  <si>
    <t>2.1.3.43</t>
  </si>
  <si>
    <t>2.1.3.44</t>
  </si>
  <si>
    <t>2.1.3.45</t>
  </si>
  <si>
    <t>2.1.3.46</t>
  </si>
  <si>
    <t>2.1.3.47</t>
  </si>
  <si>
    <t>Устройство пожарных лестниц МДОУ №25</t>
  </si>
  <si>
    <t>Текущий ремонт системы канализации МДОУ №43</t>
  </si>
  <si>
    <t>Текущий ремонт системы канализации МДОУ №60</t>
  </si>
  <si>
    <t>Замена оконных блоков МДОУ №8</t>
  </si>
  <si>
    <t>2.1.4.1</t>
  </si>
  <si>
    <t>2.1.4.2</t>
  </si>
  <si>
    <t>2.1.4.3</t>
  </si>
  <si>
    <t>2.1.4.4</t>
  </si>
  <si>
    <t>Приобретение мебели</t>
  </si>
  <si>
    <t>Приобретение оборудования МОУ "СОШ № 17" для создания дополнительного класса</t>
  </si>
  <si>
    <t>Приобретение мебели МОУ СОШ № 20 для создания дополнительного класса</t>
  </si>
  <si>
    <t>Приобретение мебели МОУ СОШ № 26 для создания дополнительного класса</t>
  </si>
  <si>
    <t>Приобретение мебели МОУ ДОД "ЦВР"</t>
  </si>
  <si>
    <t>Приобретение мебели МОДУ № 11 для создания дополнительных групп</t>
  </si>
  <si>
    <t>Приобретение мебели МОДУ № 12 для создания дополнительных групп</t>
  </si>
  <si>
    <t>2.2.2.3</t>
  </si>
  <si>
    <t>Приобретение мебели МОДУ № 34 для создания дополнительных групп</t>
  </si>
  <si>
    <t>2.2.2.4</t>
  </si>
  <si>
    <t>Приобретение мебели МОДУ № 36 для создания дополнительных групп</t>
  </si>
  <si>
    <t>2.2.2.5</t>
  </si>
  <si>
    <t>Приобретение мебели МОДУ № 40 для создания дополнительных групп</t>
  </si>
  <si>
    <t>Приобретение мебели МОУ ДПОС "ВНМЦ"</t>
  </si>
  <si>
    <t>Приобретение  мебели МУ "Управление образования администрации Воскресенского муниципального района"</t>
  </si>
  <si>
    <t>Приобретение мебели  МКЦ "ЦБ отрасли "Образование"</t>
  </si>
  <si>
    <t>Приобретение мебели и инновационного оборудования для школ - участников (победителей) в областном конкурсе общеобразовательных учреждений, разрабатывающих и внедряющих инновационные образовательные программы ( МОУ "Лицей №23")</t>
  </si>
  <si>
    <t>Приобретение мебели и инновационного оборудования для школ - участников (победителей) в областном конкурсе общеобразовательных учреждений, разрабатывающих и внедряющих инновационные образовательные программы (СОШ № 4)</t>
  </si>
  <si>
    <t>Приобретение мебели и инновационного оборудования для школ - участников (победителей) в областном конкурсе общеобразовательных учреждений, разрабатывающих и внедряющих инновационные образовательные программы (СОШ "Гармония")</t>
  </si>
  <si>
    <t>Монтаж технологического оборудования для столовых, закупка мебели для залов питания, капитальный, текущий ремонт школьных пищеблоков, залов питания столовых общеобразовательных учреждений - участников (победителей) в областного конкурсного отбора муниципа</t>
  </si>
  <si>
    <t>Укрепление материально-технической базы общеобразовательных организаций, команды которых заняли 1-5 место на сореванованиях "Веселые старты" среди команд общеобразовательных организаций Московской области на призы Губернатора Московской области в 2014 год МОУ Гимназия №1</t>
  </si>
  <si>
    <t>2.3.1.7</t>
  </si>
  <si>
    <t>Приобретение оборудования для общеобразовательных учреждений - участников (победителей) областного конкурса на присвоение статуса "Региональной инновационной площадки Московской области" (Муниципальное специальное (коррекционное) образовательное учреждение</t>
  </si>
  <si>
    <t>2.3.1.8</t>
  </si>
  <si>
    <t>Приобретение спортивного инвентаря и оборудования в МОУ "Чемодуровская СОШ"</t>
  </si>
  <si>
    <t>Приобретение оборудования  МДОУ №  11 для создания дополнительных групп</t>
  </si>
  <si>
    <t>2.3.2.3</t>
  </si>
  <si>
    <t>Приобретение оборудования  МДОУ №  12 для создания дополнительных групп</t>
  </si>
  <si>
    <t>Приобретение оборудования  МДОУ № 34 для создания дополнительных групп</t>
  </si>
  <si>
    <t>2.3.2.4</t>
  </si>
  <si>
    <t>2.3.2.5</t>
  </si>
  <si>
    <t>Приобретение оборудования для дошкольных образовательных учреждений - участников (победителей) областного конкурса на присвоение статуса "Региональной инновационной площадки Московской области" (МДОУ № 64)</t>
  </si>
  <si>
    <t>2.3.2.6</t>
  </si>
  <si>
    <t>2.3.2.7</t>
  </si>
  <si>
    <t xml:space="preserve">Приобретение оборудования МСОУ "Хорловская специально(коррекционная) общеобразовательная школа"  </t>
  </si>
  <si>
    <t>Приобретение оборудования МУ "Управление образования администрации Воскресенского муниципального района"</t>
  </si>
  <si>
    <t>Приобретение оборудования МКЦ "ЦБ отрасли "Образование"</t>
  </si>
  <si>
    <t>Приобретение оборудованияМОУ ДПОС "ВНМЦ"</t>
  </si>
  <si>
    <t>Приобретение оборудованияМОУ "ЦДИК"</t>
  </si>
  <si>
    <t>Приобретение автобусов</t>
  </si>
  <si>
    <t>2.4.1.</t>
  </si>
  <si>
    <t>2.4.1.1</t>
  </si>
  <si>
    <t>2.4.1.2</t>
  </si>
  <si>
    <t>Приобретение теневых навесов</t>
  </si>
  <si>
    <t>2.5.1.</t>
  </si>
  <si>
    <t>2.5.1.1</t>
  </si>
  <si>
    <t>Приобретение теневых навесов МДОУ № 33</t>
  </si>
  <si>
    <t xml:space="preserve">Раздел 3. Повышение уровня доступности приоритетных объектов и услуг в сфере образования для инвалидов и других маломобильных групп населения </t>
  </si>
  <si>
    <t xml:space="preserve">Капитальный и текущий ремонт </t>
  </si>
  <si>
    <t>3.1.1.1</t>
  </si>
  <si>
    <t>3.1.1.2</t>
  </si>
  <si>
    <t>3.1.1.3</t>
  </si>
  <si>
    <t>3.1.1.4</t>
  </si>
  <si>
    <t>3.1.1.5</t>
  </si>
  <si>
    <t>Расходы на мероприятия по проведению капитального и текущего ремонта для создания условий инклюзивного образования детей-инвалидов в МОУ "СОШ № 5"</t>
  </si>
  <si>
    <t>Расходы на мероприятия по проведению капитального и текущего ремонта для создания условий инклюзивного образования детей-инвалидов в МОУ "СОШ № 7"</t>
  </si>
  <si>
    <t>Расходы на мероприятия по проведению капитального и текущего ремонта для создания условий инклюзивного образования детей-инвалидов в МОУ "СОШ № 9"</t>
  </si>
  <si>
    <t>Расходы на мероприятия по проведению капитального и текущего ремонта для создания условий инклюзивного образования детей-инвалидов в МОУ "Гимназия № 24"</t>
  </si>
  <si>
    <t>Расходы на мероприятия по проведению капитального и текущего ремонта для создания условий инклюзивного образования детей-инвалидов в МОУ "СОШ № 39"</t>
  </si>
  <si>
    <t>3.2.1.1</t>
  </si>
  <si>
    <t>3.2.1.2</t>
  </si>
  <si>
    <t>3.2.1.3</t>
  </si>
  <si>
    <t>3.2.1.4</t>
  </si>
  <si>
    <t>3.2.1.5</t>
  </si>
  <si>
    <t>3.2.1.6</t>
  </si>
  <si>
    <t>3.2.1.7</t>
  </si>
  <si>
    <t>3.2.1.8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</si>
  <si>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(МОУ "СОШ № 5")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</si>
  <si>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(МОУ "СОШ № 7")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</si>
  <si>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(МОУ "СОШ № 9")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</si>
  <si>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(МОУ "Гимназия № 24")</t>
  </si>
  <si>
    <t>Проведение мероприятий по формированию сети базовых общеобразовательных организаций, в которых созданы условия для инклюзивного образования детей-инвалидов (МОУ "СОШ № 39")</t>
  </si>
  <si>
    <t>Расходы на приобретение и установку оборудования, способствующего повышению доступности общеобразовательных организаций для детей-инвалидов (МОУ "СОШ № 5")</t>
  </si>
  <si>
    <t>Расходы на приобретение и установку оборудования, способствующего повышению доступности общеобразовательных организаций для детей-инвалидов (МОУ "СОШ № 7")</t>
  </si>
  <si>
    <t>Расходы на приобретение и установку оборудования, способствующего повышению доступности общеобразовательных организаций для детей-инвалидов (МОУ "СОШ № 9")</t>
  </si>
  <si>
    <t>3.2.1.9</t>
  </si>
  <si>
    <t>3.2.1.10</t>
  </si>
  <si>
    <t>Расходы на приобретение и установку оборудования, способствующего повышению доступности общеобразовательных организаций для детей-инвалидов (МОУ "СОШ № 39")</t>
  </si>
  <si>
    <t>Расходы на приобретение и установку оборудования, способствующего повышению доступности общеобразовательных организаций для детей-инвалидов (МОУ "Гимназия № 24")</t>
  </si>
  <si>
    <t>Раздел 4. Обеспечение подвоза обучающихся к месту обучения в муниципальные общеобразовательные организации  в Московской области, расположенные в сельской местности.</t>
  </si>
  <si>
    <t>Обеспечение подвоза</t>
  </si>
  <si>
    <t>4.1.1.1</t>
  </si>
  <si>
    <t>Расходы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</t>
  </si>
  <si>
    <t>Итого по разделу 4:</t>
  </si>
  <si>
    <t>Раздел 5. 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Воскресенского муниципального района</t>
  </si>
  <si>
    <t>Приобретение мультимедийного оборудования</t>
  </si>
  <si>
    <t>5.1.1.</t>
  </si>
  <si>
    <t xml:space="preserve">Расходы на приобретение мультимедийного оборудования для использования электронных образовательных ресурсов в МОУ "Гимназия №1" </t>
  </si>
  <si>
    <t>5.1.1.1</t>
  </si>
  <si>
    <t>5.1.1.2</t>
  </si>
  <si>
    <t>Расходы на приобретение мультимедийного оборудования для использования электронных образовательных ресурсов в МОУ "СОШ № 2"</t>
  </si>
  <si>
    <t>5.1.1.3</t>
  </si>
  <si>
    <t>5.1.1.4</t>
  </si>
  <si>
    <t>Расходы на приобретение мультимедийного оборудования для использования электронных образовательных ресурсов в МОУ "СОШ № 4"</t>
  </si>
  <si>
    <t>Расходы на приобретение мультимедийного оборудования для использования электронных образовательных ресурсов в МОУ "СОШ № 5"</t>
  </si>
  <si>
    <t>Расходы на приобретение мультимедийного оборудования для использования электронных образовательных ресурсов в МОУ "Лицей № 6"</t>
  </si>
  <si>
    <t>5.1.1.5</t>
  </si>
  <si>
    <t>5.1.1.6</t>
  </si>
  <si>
    <t>5.1.1.7</t>
  </si>
  <si>
    <t>5.1.1.8</t>
  </si>
  <si>
    <t>Расходы на приобретение мультимедийного оборудования для использования электронных образовательных ресурсов в МОУ "Вечерняя (сменная) ОШ № 8"</t>
  </si>
  <si>
    <t>Расходы на приобретение мультимедийного оборудования для использования электронных образовательных ресурсов в МОУ "СОШ № 12"</t>
  </si>
  <si>
    <t>Расходы на приобретение мультимедийного оборудования для использования электронных образовательных ресурсов в МОУ "Лицей № 22"</t>
  </si>
  <si>
    <t>5.1.1.9</t>
  </si>
  <si>
    <t>5.1.1.10</t>
  </si>
  <si>
    <t>5.1.1.11</t>
  </si>
  <si>
    <t>5.1.1.12</t>
  </si>
  <si>
    <t>5.1.1.13</t>
  </si>
  <si>
    <t>5.1.1.14</t>
  </si>
  <si>
    <t>5.1.1.15</t>
  </si>
  <si>
    <t>Расходы на приобретение мультимедийного оборудования для использования электронных образовательных ресурсов в МОУ "СОШ № 26"</t>
  </si>
  <si>
    <t>Расходы на приобретение мультимедийного оборудования для использования электронных образовательных ресурсов в МОУ "СОШ № 39"</t>
  </si>
  <si>
    <t>Расходы на приобретение мультимедийного оборудования для использования электронных образовательных ресурсов в МБОУ-Лицей "Воскресенская кадетская школа"</t>
  </si>
  <si>
    <t>Расходы на приобретение мультимедийного оборудования для использования электронных образовательных ресурсов в МОУ "Губинская СОШ"</t>
  </si>
  <si>
    <t>Расходы на приобретение мультимедийного оборудования для использования электронных образовательных ресурсов в МОУ "Косяковская СОШ"</t>
  </si>
  <si>
    <t>Расходы на приобретение мультимедийного оборудования для использования электронных образовательных ресурсов в МОУ "Ратчинская СОШ"</t>
  </si>
  <si>
    <t>Расходы на приобретение мультимедийного оборудования для использования электронных образовательных ресурсов в МОУ "Цыбинская СОШ"</t>
  </si>
  <si>
    <t>Итого по разделу 5:</t>
  </si>
  <si>
    <t>Работы выполнены на 52,5 %</t>
  </si>
  <si>
    <t>Работы не выполнены в связи с внесением изменений в государственную программу</t>
  </si>
  <si>
    <t>Работы выполнены на 100%</t>
  </si>
  <si>
    <t>Контракт заключен на сумму 3848,98. Работы выполнены</t>
  </si>
  <si>
    <t>Контракт заключен на сумму 1021,50. Работы выполнены</t>
  </si>
  <si>
    <t>Контракт заключен на сумму 1118,30. Работы выполнены</t>
  </si>
  <si>
    <t>Контракт заключен на сумму 697,91. Работы выполнены</t>
  </si>
  <si>
    <t>Контракт заключен на сумму 255,52. Работы выполнены</t>
  </si>
  <si>
    <t>Контракт заключен на сумму 729,64. Работы выполнены</t>
  </si>
  <si>
    <t xml:space="preserve">Контракты заключены на сумму 1943,23. Работы выполнены. Полное освоение бюджетных средств будет исполнено в 1-ом квартале 2015 г. </t>
  </si>
  <si>
    <t xml:space="preserve">Контракт заключен на сумму 272,32. Работы выполнены. Полное освоение бюджетных средств будет исполнено в 1-ом квартале 2015 г. </t>
  </si>
  <si>
    <t xml:space="preserve">Контракты заключены на сумму 5113,11. Работы выполнены. Полное освоение бюджетных будет исполнено в 1-ом квартале 2015 г. </t>
  </si>
  <si>
    <t xml:space="preserve">Контракты заключены на сумму 5172,50 Работы выполнены. Полное освоение бюджетных будет исполнено в 1-ом квартале 2015 г. </t>
  </si>
  <si>
    <t>Контракт заключен на сумму 2388,90 Работы выполнены. Остаток в размере 200,01 не освоен по причине отсутствия заключенного Контракта.</t>
  </si>
  <si>
    <t xml:space="preserve">Контракты заключены на сумму 592,26 Работы выполнены. Полное освоение бюджетных будет исполнено в 1-ом квартале 2015 г. </t>
  </si>
  <si>
    <t>Контракты заключены на сумму 818,88 Работы выполнены. Остаток в размере 81,12 не освоен по причине отсутствия заключенных Контрактов.</t>
  </si>
  <si>
    <t xml:space="preserve">Контракт заключен на сумму 198,00. Работы выполнены. </t>
  </si>
  <si>
    <t xml:space="preserve">Контракт заключен на сумму 341,50. Работы выполнены. </t>
  </si>
  <si>
    <t xml:space="preserve">Контракт заключен на сумму 493,03. Работы выполнены. </t>
  </si>
  <si>
    <t>Повышение уровня доступности приоритетных объектов и услуг в сфере образования для инвалидов и других маломобильных групп населения</t>
  </si>
  <si>
    <t>Обеспечение подвоза обучающихся к месту обучения в муниципальные общеобразовательные организации  в Московской области, расположенные в сельской местности</t>
  </si>
  <si>
    <t>Приобретение мультимедийного оборудования для использования электронных образовательных ресурсов в муниципальных общеобразовательных организациях Воскресенского муниципального района</t>
  </si>
  <si>
    <t>Количество муниципальных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к концу 2014 года</t>
  </si>
  <si>
    <t>средства бюджета ВМР</t>
  </si>
  <si>
    <t>ПЛАНИРУЕМЫЕ РЕЗУЛЬТАТЫ РЕАЛИЗАЦИИ МУНИЦИПАЛЬНОЙ ПРОГРАММЫ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</si>
</sst>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_-* #,##0.0_р_._-;\-* #,##0.0_р_._-;_-* &quot;-&quot;??_р_._-;_-@_-"/>
    <numFmt numFmtId="168" formatCode="#,##0.000"/>
    <numFmt numFmtId="169" formatCode="#,##0_р_."/>
    <numFmt numFmtId="170" formatCode="#,##0.00_р_."/>
    <numFmt numFmtId="171" formatCode="#,##0.0_р_."/>
    <numFmt numFmtId="172" formatCode="#,##0.0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?_р_._-;_-@_-"/>
    <numFmt numFmtId="178" formatCode="0.000"/>
    <numFmt numFmtId="179" formatCode="_-* #,##0.000_р_._-;\-* #,##0.000_р_._-;_-* &quot;-&quot;??_р_._-;_-@_-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1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164" fontId="5" fillId="0" borderId="0" xfId="0" applyNumberFormat="1" applyFont="1" applyAlignment="1">
      <alignment/>
    </xf>
    <xf numFmtId="1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0" xfId="0" applyNumberFormat="1" applyFont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14" fontId="9" fillId="33" borderId="12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14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left" vertical="center"/>
    </xf>
    <xf numFmtId="0" fontId="6" fillId="33" borderId="17" xfId="0" applyFont="1" applyFill="1" applyBorder="1" applyAlignment="1">
      <alignment horizontal="left" vertical="center"/>
    </xf>
    <xf numFmtId="4" fontId="9" fillId="0" borderId="10" xfId="0" applyNumberFormat="1" applyFont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justify" vertical="center" wrapText="1"/>
    </xf>
    <xf numFmtId="0" fontId="9" fillId="33" borderId="18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justify" wrapText="1"/>
    </xf>
    <xf numFmtId="4" fontId="9" fillId="33" borderId="10" xfId="0" applyNumberFormat="1" applyFont="1" applyFill="1" applyBorder="1" applyAlignment="1">
      <alignment vertical="justify" wrapText="1"/>
    </xf>
    <xf numFmtId="0" fontId="0" fillId="0" borderId="0" xfId="0" applyFont="1" applyAlignment="1">
      <alignment vertical="justify"/>
    </xf>
    <xf numFmtId="0" fontId="5" fillId="0" borderId="0" xfId="0" applyFont="1" applyAlignment="1">
      <alignment vertical="justify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justify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 wrapText="1"/>
    </xf>
    <xf numFmtId="4" fontId="0" fillId="0" borderId="10" xfId="0" applyNumberForma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65" fontId="4" fillId="0" borderId="14" xfId="0" applyNumberFormat="1" applyFont="1" applyBorder="1" applyAlignment="1">
      <alignment horizontal="center" vertical="top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23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9;&#1053;&#1048;&#1062;&#1048;&#1055;&#1040;&#1051;&#1068;&#1053;&#1067;&#1045;%20&#1055;&#1056;&#1054;&#1043;&#1056;&#1040;&#1052;&#1052;&#1067;\&#1052;&#1059;&#1053;&#1048;&#1062;&#1048;&#1055;&#1040;&#1051;&#1068;&#1053;&#1067;&#1045;%20&#1055;&#1056;&#1054;&#1043;&#1056;&#1040;&#1052;&#1052;&#1067;%202013-2014\&#1054;&#1090;&#1095;&#1077;&#1090;&#1099;\&#1054;&#1090;&#1095;&#1077;&#1090;%20&#1079;&#1072;%202014%20&#1075;&#1086;&#1076;\&#1054;&#1090;&#1095;&#1077;&#1090;%20&#1087;&#1086;%20&#1052;&#1055;%20%20&#1079;&#1072;%202014&#1075;%20(&#1089;&#1074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ультура"/>
      <sheetName val="Градостроительство"/>
      <sheetName val="Мал бизнес"/>
      <sheetName val="Здравоохранение"/>
      <sheetName val="Образование"/>
      <sheetName val="Ипотека"/>
      <sheetName val="МФЦ"/>
      <sheetName val="Информацион"/>
      <sheetName val="Энергосбережение"/>
      <sheetName val="спорт"/>
      <sheetName val="Финансы"/>
      <sheetName val="Экология"/>
      <sheetName val="Сводный отчет"/>
      <sheetName val="Прил 2"/>
    </sheetNames>
    <sheetDataSet>
      <sheetData sheetId="4">
        <row r="10">
          <cell r="D10">
            <v>81564.71</v>
          </cell>
          <cell r="E10">
            <v>123601.76</v>
          </cell>
          <cell r="F10">
            <v>15357.25648</v>
          </cell>
          <cell r="G10">
            <v>0</v>
          </cell>
          <cell r="K10">
            <v>81564.71</v>
          </cell>
          <cell r="L10">
            <v>12065.35</v>
          </cell>
          <cell r="M10">
            <v>6765.65</v>
          </cell>
          <cell r="N10">
            <v>0</v>
          </cell>
        </row>
        <row r="178">
          <cell r="D178">
            <v>283.5</v>
          </cell>
          <cell r="E178">
            <v>22888.002999999997</v>
          </cell>
          <cell r="F178">
            <v>94539.72</v>
          </cell>
          <cell r="G178">
            <v>2246.45</v>
          </cell>
          <cell r="K178">
            <v>283.5</v>
          </cell>
          <cell r="L178">
            <v>22881.252999999997</v>
          </cell>
          <cell r="M178">
            <v>90339.18</v>
          </cell>
          <cell r="N178">
            <v>2246.45</v>
          </cell>
        </row>
        <row r="199">
          <cell r="D199">
            <v>4090.61</v>
          </cell>
          <cell r="E199">
            <v>2842.6499999999996</v>
          </cell>
          <cell r="F199">
            <v>2850</v>
          </cell>
          <cell r="G199">
            <v>0</v>
          </cell>
          <cell r="K199">
            <v>4090.61</v>
          </cell>
          <cell r="L199">
            <v>2842.6499999999996</v>
          </cell>
          <cell r="M199">
            <v>2846.1000000000004</v>
          </cell>
          <cell r="N199">
            <v>0</v>
          </cell>
        </row>
        <row r="204">
          <cell r="D204">
            <v>0</v>
          </cell>
          <cell r="E204">
            <v>5100</v>
          </cell>
          <cell r="F204">
            <v>5160.1</v>
          </cell>
          <cell r="G204">
            <v>0</v>
          </cell>
          <cell r="K204">
            <v>0</v>
          </cell>
          <cell r="L204">
            <v>5100</v>
          </cell>
          <cell r="M204">
            <v>5160.1</v>
          </cell>
          <cell r="N204">
            <v>0</v>
          </cell>
        </row>
        <row r="223">
          <cell r="D223">
            <v>0</v>
          </cell>
          <cell r="E223">
            <v>2470.0000000000005</v>
          </cell>
          <cell r="F223">
            <v>1976.0000000000002</v>
          </cell>
          <cell r="G223">
            <v>0</v>
          </cell>
          <cell r="K223">
            <v>0</v>
          </cell>
          <cell r="L223">
            <v>2470.0000000000005</v>
          </cell>
          <cell r="M223">
            <v>1976.0000000000002</v>
          </cell>
          <cell r="N223">
            <v>0</v>
          </cell>
        </row>
      </sheetData>
      <sheetData sheetId="11">
        <row r="20">
          <cell r="F20">
            <v>458</v>
          </cell>
          <cell r="M20">
            <v>458</v>
          </cell>
        </row>
        <row r="24">
          <cell r="D24">
            <v>0</v>
          </cell>
          <cell r="E24">
            <v>0</v>
          </cell>
          <cell r="F24">
            <v>3000</v>
          </cell>
          <cell r="G24">
            <v>200</v>
          </cell>
          <cell r="K24">
            <v>0</v>
          </cell>
          <cell r="L24">
            <v>0</v>
          </cell>
          <cell r="M24">
            <v>2934.69</v>
          </cell>
          <cell r="N24">
            <v>200</v>
          </cell>
        </row>
        <row r="40">
          <cell r="D40">
            <v>0</v>
          </cell>
          <cell r="E40">
            <v>0</v>
          </cell>
          <cell r="F40">
            <v>542</v>
          </cell>
          <cell r="G40">
            <v>0</v>
          </cell>
          <cell r="K40">
            <v>0</v>
          </cell>
          <cell r="L40">
            <v>0</v>
          </cell>
          <cell r="M40">
            <v>540.81</v>
          </cell>
          <cell r="N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4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4" sqref="D4:G4"/>
    </sheetView>
  </sheetViews>
  <sheetFormatPr defaultColWidth="9.00390625" defaultRowHeight="12.75"/>
  <cols>
    <col min="1" max="1" width="6.25390625" style="0" customWidth="1"/>
    <col min="2" max="2" width="25.00390625" style="12" customWidth="1"/>
    <col min="3" max="3" width="12.625" style="0" customWidth="1"/>
    <col min="4" max="4" width="12.25390625" style="0" customWidth="1"/>
    <col min="5" max="5" width="12.875" style="0" customWidth="1"/>
    <col min="6" max="6" width="12.375" style="0" customWidth="1"/>
    <col min="7" max="7" width="10.25390625" style="0" customWidth="1"/>
    <col min="8" max="8" width="13.00390625" style="0" customWidth="1"/>
    <col min="9" max="9" width="31.625" style="0" customWidth="1"/>
    <col min="10" max="10" width="12.375" style="13" customWidth="1"/>
    <col min="11" max="12" width="10.875" style="0" customWidth="1"/>
    <col min="13" max="13" width="12.125" style="0" customWidth="1"/>
    <col min="14" max="14" width="9.125" style="0" customWidth="1"/>
  </cols>
  <sheetData>
    <row r="1" spans="1:14" ht="12.75">
      <c r="A1" s="117" t="s">
        <v>193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49.5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</row>
    <row r="3" spans="1:14" s="6" customFormat="1" ht="15" customHeight="1">
      <c r="A3" s="113" t="s">
        <v>146</v>
      </c>
      <c r="B3" s="113" t="s">
        <v>139</v>
      </c>
      <c r="C3" s="120" t="s">
        <v>46</v>
      </c>
      <c r="D3" s="121"/>
      <c r="E3" s="121"/>
      <c r="F3" s="121"/>
      <c r="G3" s="121"/>
      <c r="H3" s="113" t="s">
        <v>145</v>
      </c>
      <c r="I3" s="113" t="s">
        <v>149</v>
      </c>
      <c r="J3" s="122" t="s">
        <v>156</v>
      </c>
      <c r="K3" s="123"/>
      <c r="L3" s="123"/>
      <c r="M3" s="123"/>
      <c r="N3" s="124"/>
    </row>
    <row r="4" spans="1:14" s="6" customFormat="1" ht="12" customHeight="1">
      <c r="A4" s="111"/>
      <c r="B4" s="111"/>
      <c r="C4" s="113" t="s">
        <v>142</v>
      </c>
      <c r="D4" s="114" t="s">
        <v>143</v>
      </c>
      <c r="E4" s="115"/>
      <c r="F4" s="115"/>
      <c r="G4" s="116"/>
      <c r="H4" s="111"/>
      <c r="I4" s="111"/>
      <c r="J4" s="113" t="s">
        <v>142</v>
      </c>
      <c r="K4" s="114" t="s">
        <v>143</v>
      </c>
      <c r="L4" s="115"/>
      <c r="M4" s="115"/>
      <c r="N4" s="116"/>
    </row>
    <row r="5" spans="1:14" s="6" customFormat="1" ht="52.5" customHeight="1">
      <c r="A5" s="118"/>
      <c r="B5" s="118"/>
      <c r="C5" s="112"/>
      <c r="D5" s="2" t="s">
        <v>158</v>
      </c>
      <c r="E5" s="2" t="s">
        <v>166</v>
      </c>
      <c r="F5" s="2" t="s">
        <v>144</v>
      </c>
      <c r="G5" s="2" t="s">
        <v>147</v>
      </c>
      <c r="H5" s="112"/>
      <c r="I5" s="112"/>
      <c r="J5" s="112"/>
      <c r="K5" s="2" t="s">
        <v>158</v>
      </c>
      <c r="L5" s="2" t="s">
        <v>148</v>
      </c>
      <c r="M5" s="2" t="s">
        <v>144</v>
      </c>
      <c r="N5" s="2" t="s">
        <v>147</v>
      </c>
    </row>
    <row r="6" spans="1:14" s="6" customFormat="1" ht="12.75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8">
        <v>11</v>
      </c>
      <c r="L6" s="8">
        <v>12</v>
      </c>
      <c r="M6" s="8">
        <v>13</v>
      </c>
      <c r="N6" s="8">
        <v>14</v>
      </c>
    </row>
    <row r="7" spans="1:14" s="15" customFormat="1" ht="41.25" customHeight="1">
      <c r="A7" s="128" t="s">
        <v>51</v>
      </c>
      <c r="B7" s="129"/>
      <c r="C7" s="129"/>
      <c r="D7" s="129"/>
      <c r="E7" s="129"/>
      <c r="F7" s="129"/>
      <c r="G7" s="129"/>
      <c r="H7" s="129"/>
      <c r="I7" s="129"/>
      <c r="J7" s="130"/>
      <c r="K7" s="16"/>
      <c r="L7" s="16"/>
      <c r="M7" s="16"/>
      <c r="N7" s="16"/>
    </row>
    <row r="8" spans="1:16" s="15" customFormat="1" ht="72" customHeight="1">
      <c r="A8" s="9" t="s">
        <v>157</v>
      </c>
      <c r="B8" s="20" t="s">
        <v>52</v>
      </c>
      <c r="C8" s="9">
        <f>SUM(D8:G8)</f>
        <v>191082.22648</v>
      </c>
      <c r="D8" s="9">
        <v>81564.71</v>
      </c>
      <c r="E8" s="9">
        <v>102724.76</v>
      </c>
      <c r="F8" s="9">
        <v>6792.75648</v>
      </c>
      <c r="G8" s="9"/>
      <c r="H8" s="9">
        <f>J8</f>
        <v>100395.71</v>
      </c>
      <c r="I8" s="104" t="s">
        <v>458</v>
      </c>
      <c r="J8" s="11">
        <f>SUM(K8:N8)</f>
        <v>100395.71</v>
      </c>
      <c r="K8" s="9">
        <v>81564.71</v>
      </c>
      <c r="L8" s="9">
        <v>12065.35</v>
      </c>
      <c r="M8" s="9">
        <v>6765.65</v>
      </c>
      <c r="N8" s="11">
        <v>0</v>
      </c>
      <c r="P8" s="15">
        <f>J8/C8*100</f>
        <v>52.5405799636253</v>
      </c>
    </row>
    <row r="9" spans="1:14" s="15" customFormat="1" ht="86.25" customHeight="1">
      <c r="A9" s="9" t="s">
        <v>159</v>
      </c>
      <c r="B9" s="20" t="s">
        <v>53</v>
      </c>
      <c r="C9" s="9">
        <f>SUM(D9:G9)</f>
        <v>29441.5</v>
      </c>
      <c r="D9" s="9"/>
      <c r="E9" s="9">
        <v>20877</v>
      </c>
      <c r="F9" s="9">
        <v>8564.5</v>
      </c>
      <c r="G9" s="9"/>
      <c r="H9" s="9">
        <f>J9</f>
        <v>0</v>
      </c>
      <c r="I9" s="67" t="s">
        <v>459</v>
      </c>
      <c r="J9" s="11">
        <f>SUM(K9:N9)</f>
        <v>0</v>
      </c>
      <c r="K9" s="103">
        <v>0</v>
      </c>
      <c r="L9" s="103">
        <v>0</v>
      </c>
      <c r="M9" s="103">
        <v>0</v>
      </c>
      <c r="N9" s="103">
        <v>0</v>
      </c>
    </row>
    <row r="10" spans="1:14" s="15" customFormat="1" ht="24" customHeight="1">
      <c r="A10" s="9"/>
      <c r="B10" s="24" t="s">
        <v>177</v>
      </c>
      <c r="C10" s="25">
        <f>C8+C9</f>
        <v>220523.72648</v>
      </c>
      <c r="D10" s="25">
        <f aca="true" t="shared" si="0" ref="D10:N10">D8+D9</f>
        <v>81564.71</v>
      </c>
      <c r="E10" s="25">
        <f t="shared" si="0"/>
        <v>123601.76</v>
      </c>
      <c r="F10" s="25">
        <f t="shared" si="0"/>
        <v>15357.25648</v>
      </c>
      <c r="G10" s="25">
        <f t="shared" si="0"/>
        <v>0</v>
      </c>
      <c r="H10" s="25">
        <f t="shared" si="0"/>
        <v>100395.71</v>
      </c>
      <c r="I10" s="25"/>
      <c r="J10" s="25">
        <f t="shared" si="0"/>
        <v>100395.71</v>
      </c>
      <c r="K10" s="25">
        <f t="shared" si="0"/>
        <v>81564.71</v>
      </c>
      <c r="L10" s="25">
        <f t="shared" si="0"/>
        <v>12065.35</v>
      </c>
      <c r="M10" s="25">
        <f t="shared" si="0"/>
        <v>6765.65</v>
      </c>
      <c r="N10" s="25">
        <f t="shared" si="0"/>
        <v>0</v>
      </c>
    </row>
    <row r="11" spans="1:14" ht="18.75" customHeight="1">
      <c r="A11" s="132" t="s">
        <v>150</v>
      </c>
      <c r="B11" s="133"/>
      <c r="C11" s="133"/>
      <c r="D11" s="133"/>
      <c r="E11" s="133"/>
      <c r="F11" s="133"/>
      <c r="G11" s="133"/>
      <c r="H11" s="133"/>
      <c r="I11" s="133"/>
      <c r="J11" s="134"/>
      <c r="K11" s="31"/>
      <c r="L11" s="31"/>
      <c r="M11" s="31"/>
      <c r="N11" s="31"/>
    </row>
    <row r="12" spans="1:14" s="15" customFormat="1" ht="17.25" customHeight="1">
      <c r="A12" s="11" t="s">
        <v>151</v>
      </c>
      <c r="B12" s="132" t="s">
        <v>55</v>
      </c>
      <c r="C12" s="133"/>
      <c r="D12" s="133"/>
      <c r="E12" s="133"/>
      <c r="F12" s="133"/>
      <c r="G12" s="133"/>
      <c r="H12" s="11"/>
      <c r="I12" s="11"/>
      <c r="J12" s="11"/>
      <c r="K12" s="11"/>
      <c r="L12" s="11"/>
      <c r="M12" s="11"/>
      <c r="N12" s="11"/>
    </row>
    <row r="13" spans="1:14" ht="20.25" customHeight="1">
      <c r="A13" s="11" t="s">
        <v>160</v>
      </c>
      <c r="B13" s="33" t="s">
        <v>56</v>
      </c>
      <c r="C13" s="11">
        <f>SUM(C14:C73)-C50</f>
        <v>49873.38299999999</v>
      </c>
      <c r="D13" s="11">
        <f>SUM(D14:D73)-D50</f>
        <v>0</v>
      </c>
      <c r="E13" s="11">
        <f>SUM(E14:E73)-E50</f>
        <v>13538.002999999999</v>
      </c>
      <c r="F13" s="11">
        <f>SUM(F14:F73)-F50</f>
        <v>34088.92999999999</v>
      </c>
      <c r="G13" s="11">
        <f>SUM(G14:G73)-G50</f>
        <v>2246.45</v>
      </c>
      <c r="H13" s="11">
        <f>J13</f>
        <v>49654.983</v>
      </c>
      <c r="I13" s="11"/>
      <c r="J13" s="11">
        <f>SUM(J14:J73)-J50</f>
        <v>49654.983</v>
      </c>
      <c r="K13" s="11">
        <f>SUM(K14:K73)-K50</f>
        <v>0</v>
      </c>
      <c r="L13" s="11">
        <f>SUM(L14:L73)-L50</f>
        <v>13538.002999999999</v>
      </c>
      <c r="M13" s="11">
        <f>SUM(M14:M73)-M50</f>
        <v>33870.53</v>
      </c>
      <c r="N13" s="11">
        <f>SUM(N14:N73)-N50</f>
        <v>2246.45</v>
      </c>
    </row>
    <row r="14" spans="1:14" ht="42.75" hidden="1">
      <c r="A14" s="19" t="s">
        <v>194</v>
      </c>
      <c r="B14" s="34" t="s">
        <v>57</v>
      </c>
      <c r="C14" s="9">
        <f>SUM(D14:G14)</f>
        <v>0</v>
      </c>
      <c r="D14" s="11"/>
      <c r="E14" s="11"/>
      <c r="F14" s="9">
        <v>0</v>
      </c>
      <c r="G14" s="11"/>
      <c r="H14" s="11">
        <f>J14</f>
        <v>0</v>
      </c>
      <c r="I14" s="9"/>
      <c r="J14" s="9">
        <f aca="true" t="shared" si="1" ref="J14:J86">SUM(K14:N14)</f>
        <v>0</v>
      </c>
      <c r="K14" s="31"/>
      <c r="L14" s="31"/>
      <c r="M14" s="31"/>
      <c r="N14" s="31"/>
    </row>
    <row r="15" spans="1:14" ht="36.75" customHeight="1">
      <c r="A15" s="19" t="s">
        <v>195</v>
      </c>
      <c r="B15" s="21" t="s">
        <v>196</v>
      </c>
      <c r="C15" s="9">
        <f aca="true" t="shared" si="2" ref="C15:C87">SUM(D15:G15)</f>
        <v>2450.23</v>
      </c>
      <c r="D15" s="9"/>
      <c r="E15" s="9"/>
      <c r="F15" s="9">
        <v>2450.23</v>
      </c>
      <c r="G15" s="9"/>
      <c r="H15" s="9">
        <f>J15</f>
        <v>2450.23</v>
      </c>
      <c r="I15" s="9" t="s">
        <v>460</v>
      </c>
      <c r="J15" s="9">
        <f t="shared" si="1"/>
        <v>2450.23</v>
      </c>
      <c r="K15" s="69"/>
      <c r="L15" s="69"/>
      <c r="M15" s="69">
        <v>2450.23</v>
      </c>
      <c r="N15" s="69"/>
    </row>
    <row r="16" spans="1:14" ht="63.75" hidden="1">
      <c r="A16" s="19" t="s">
        <v>197</v>
      </c>
      <c r="B16" s="21" t="s">
        <v>58</v>
      </c>
      <c r="C16" s="9">
        <f t="shared" si="2"/>
        <v>0</v>
      </c>
      <c r="D16" s="11"/>
      <c r="E16" s="11"/>
      <c r="F16" s="9">
        <v>0</v>
      </c>
      <c r="G16" s="11"/>
      <c r="H16" s="9">
        <f aca="true" t="shared" si="3" ref="H16:H49">J16</f>
        <v>0</v>
      </c>
      <c r="I16" s="9" t="s">
        <v>460</v>
      </c>
      <c r="J16" s="9">
        <f t="shared" si="1"/>
        <v>0</v>
      </c>
      <c r="K16" s="69"/>
      <c r="L16" s="69"/>
      <c r="M16" s="69">
        <v>0</v>
      </c>
      <c r="N16" s="69"/>
    </row>
    <row r="17" spans="1:14" ht="79.5" customHeight="1">
      <c r="A17" s="19" t="s">
        <v>198</v>
      </c>
      <c r="B17" s="21" t="s">
        <v>201</v>
      </c>
      <c r="C17" s="9">
        <f t="shared" si="2"/>
        <v>409.97</v>
      </c>
      <c r="D17" s="9"/>
      <c r="E17" s="9"/>
      <c r="F17" s="9">
        <v>409.97</v>
      </c>
      <c r="G17" s="9"/>
      <c r="H17" s="9">
        <f t="shared" si="3"/>
        <v>409.97</v>
      </c>
      <c r="I17" s="9" t="s">
        <v>460</v>
      </c>
      <c r="J17" s="9">
        <f t="shared" si="1"/>
        <v>409.97</v>
      </c>
      <c r="K17" s="69"/>
      <c r="L17" s="69"/>
      <c r="M17" s="69">
        <v>409.97</v>
      </c>
      <c r="N17" s="69"/>
    </row>
    <row r="18" spans="1:14" ht="27" customHeight="1">
      <c r="A18" s="19" t="s">
        <v>199</v>
      </c>
      <c r="B18" s="21" t="s">
        <v>202</v>
      </c>
      <c r="C18" s="9">
        <f t="shared" si="2"/>
        <v>2375.46</v>
      </c>
      <c r="D18" s="9"/>
      <c r="E18" s="9"/>
      <c r="F18" s="9">
        <v>2375.46</v>
      </c>
      <c r="G18" s="9"/>
      <c r="H18" s="9">
        <f t="shared" si="3"/>
        <v>2375.46</v>
      </c>
      <c r="I18" s="9" t="s">
        <v>460</v>
      </c>
      <c r="J18" s="9">
        <f t="shared" si="1"/>
        <v>2375.46</v>
      </c>
      <c r="K18" s="69"/>
      <c r="L18" s="69"/>
      <c r="M18" s="69">
        <v>2375.46</v>
      </c>
      <c r="N18" s="69"/>
    </row>
    <row r="19" spans="1:14" ht="53.25" customHeight="1">
      <c r="A19" s="19" t="s">
        <v>200</v>
      </c>
      <c r="B19" s="21" t="s">
        <v>59</v>
      </c>
      <c r="C19" s="9">
        <f t="shared" si="2"/>
        <v>2432.28</v>
      </c>
      <c r="D19" s="11"/>
      <c r="E19" s="11"/>
      <c r="F19" s="9">
        <v>2432.28</v>
      </c>
      <c r="G19" s="11"/>
      <c r="H19" s="9">
        <f t="shared" si="3"/>
        <v>2432.28</v>
      </c>
      <c r="I19" s="9" t="s">
        <v>460</v>
      </c>
      <c r="J19" s="9">
        <f t="shared" si="1"/>
        <v>2432.28</v>
      </c>
      <c r="K19" s="69"/>
      <c r="L19" s="69"/>
      <c r="M19" s="69">
        <v>2432.28</v>
      </c>
      <c r="N19" s="69"/>
    </row>
    <row r="20" spans="1:14" ht="35.25" customHeight="1" hidden="1">
      <c r="A20" s="19" t="s">
        <v>203</v>
      </c>
      <c r="B20" s="21" t="s">
        <v>60</v>
      </c>
      <c r="C20" s="9">
        <f t="shared" si="2"/>
        <v>0</v>
      </c>
      <c r="D20" s="9"/>
      <c r="E20" s="9"/>
      <c r="F20" s="9">
        <v>0</v>
      </c>
      <c r="G20" s="9"/>
      <c r="H20" s="9">
        <f t="shared" si="3"/>
        <v>0</v>
      </c>
      <c r="I20" s="9" t="s">
        <v>460</v>
      </c>
      <c r="J20" s="9">
        <f t="shared" si="1"/>
        <v>0</v>
      </c>
      <c r="K20" s="69"/>
      <c r="L20" s="69"/>
      <c r="M20" s="69"/>
      <c r="N20" s="69"/>
    </row>
    <row r="21" spans="1:14" ht="38.25" hidden="1">
      <c r="A21" s="19" t="s">
        <v>204</v>
      </c>
      <c r="B21" s="21" t="s">
        <v>61</v>
      </c>
      <c r="C21" s="9">
        <f t="shared" si="2"/>
        <v>0</v>
      </c>
      <c r="D21" s="11"/>
      <c r="E21" s="11"/>
      <c r="F21" s="9">
        <v>0</v>
      </c>
      <c r="G21" s="11"/>
      <c r="H21" s="9">
        <f t="shared" si="3"/>
        <v>0</v>
      </c>
      <c r="I21" s="9" t="s">
        <v>460</v>
      </c>
      <c r="J21" s="9">
        <f t="shared" si="1"/>
        <v>0</v>
      </c>
      <c r="K21" s="69"/>
      <c r="L21" s="69"/>
      <c r="M21" s="69"/>
      <c r="N21" s="69"/>
    </row>
    <row r="22" spans="1:14" ht="46.5" customHeight="1" hidden="1">
      <c r="A22" s="19" t="s">
        <v>205</v>
      </c>
      <c r="B22" s="21" t="s">
        <v>62</v>
      </c>
      <c r="C22" s="9">
        <f t="shared" si="2"/>
        <v>0</v>
      </c>
      <c r="D22" s="9"/>
      <c r="E22" s="9"/>
      <c r="F22" s="9">
        <v>0</v>
      </c>
      <c r="G22" s="9"/>
      <c r="H22" s="9">
        <f t="shared" si="3"/>
        <v>0</v>
      </c>
      <c r="I22" s="9" t="s">
        <v>460</v>
      </c>
      <c r="J22" s="9">
        <f t="shared" si="1"/>
        <v>0</v>
      </c>
      <c r="K22" s="69"/>
      <c r="L22" s="69"/>
      <c r="M22" s="69"/>
      <c r="N22" s="69"/>
    </row>
    <row r="23" spans="1:14" ht="25.5">
      <c r="A23" s="19" t="s">
        <v>206</v>
      </c>
      <c r="B23" s="21" t="s">
        <v>63</v>
      </c>
      <c r="C23" s="9">
        <f t="shared" si="2"/>
        <v>2000</v>
      </c>
      <c r="D23" s="11"/>
      <c r="E23" s="11"/>
      <c r="F23" s="9">
        <v>2000</v>
      </c>
      <c r="G23" s="11"/>
      <c r="H23" s="9">
        <f t="shared" si="3"/>
        <v>2000</v>
      </c>
      <c r="I23" s="9" t="s">
        <v>460</v>
      </c>
      <c r="J23" s="9">
        <f t="shared" si="1"/>
        <v>2000</v>
      </c>
      <c r="K23" s="69"/>
      <c r="L23" s="69"/>
      <c r="M23" s="69">
        <v>2000</v>
      </c>
      <c r="N23" s="69"/>
    </row>
    <row r="24" spans="1:14" ht="38.25" customHeight="1">
      <c r="A24" s="19" t="s">
        <v>207</v>
      </c>
      <c r="B24" s="21" t="s">
        <v>64</v>
      </c>
      <c r="C24" s="9">
        <f t="shared" si="2"/>
        <v>3855.15</v>
      </c>
      <c r="D24" s="9"/>
      <c r="E24" s="9"/>
      <c r="F24" s="9">
        <v>3855.15</v>
      </c>
      <c r="G24" s="9"/>
      <c r="H24" s="9">
        <f t="shared" si="3"/>
        <v>3848.98</v>
      </c>
      <c r="I24" s="67" t="s">
        <v>461</v>
      </c>
      <c r="J24" s="9">
        <f t="shared" si="1"/>
        <v>3848.98</v>
      </c>
      <c r="K24" s="69"/>
      <c r="L24" s="69"/>
      <c r="M24" s="69">
        <v>3848.98</v>
      </c>
      <c r="N24" s="69"/>
    </row>
    <row r="25" spans="1:14" ht="25.5">
      <c r="A25" s="19" t="s">
        <v>208</v>
      </c>
      <c r="B25" s="21" t="s">
        <v>212</v>
      </c>
      <c r="C25" s="9">
        <f t="shared" si="2"/>
        <v>705.1</v>
      </c>
      <c r="D25" s="11"/>
      <c r="E25" s="11"/>
      <c r="F25" s="9">
        <v>705.1</v>
      </c>
      <c r="G25" s="11"/>
      <c r="H25" s="9">
        <f t="shared" si="3"/>
        <v>705.1</v>
      </c>
      <c r="I25" s="9" t="s">
        <v>460</v>
      </c>
      <c r="J25" s="9">
        <f t="shared" si="1"/>
        <v>705.1</v>
      </c>
      <c r="K25" s="69"/>
      <c r="L25" s="69"/>
      <c r="M25" s="69">
        <v>705.1</v>
      </c>
      <c r="N25" s="69"/>
    </row>
    <row r="26" spans="1:14" ht="36.75" customHeight="1" hidden="1">
      <c r="A26" s="19" t="s">
        <v>209</v>
      </c>
      <c r="B26" s="21" t="s">
        <v>213</v>
      </c>
      <c r="C26" s="9">
        <f t="shared" si="2"/>
        <v>0</v>
      </c>
      <c r="D26" s="9"/>
      <c r="E26" s="9"/>
      <c r="F26" s="9"/>
      <c r="G26" s="9"/>
      <c r="H26" s="9">
        <f t="shared" si="3"/>
        <v>0</v>
      </c>
      <c r="I26" s="9" t="s">
        <v>460</v>
      </c>
      <c r="J26" s="9">
        <f t="shared" si="1"/>
        <v>0</v>
      </c>
      <c r="K26" s="69"/>
      <c r="L26" s="69"/>
      <c r="M26" s="69"/>
      <c r="N26" s="69"/>
    </row>
    <row r="27" spans="1:14" ht="36.75" customHeight="1">
      <c r="A27" s="19" t="s">
        <v>210</v>
      </c>
      <c r="B27" s="21" t="s">
        <v>215</v>
      </c>
      <c r="C27" s="9">
        <f t="shared" si="2"/>
        <v>1989.82</v>
      </c>
      <c r="D27" s="9"/>
      <c r="E27" s="9"/>
      <c r="F27" s="9">
        <v>1989.82</v>
      </c>
      <c r="G27" s="9"/>
      <c r="H27" s="9">
        <f t="shared" si="3"/>
        <v>1989.82</v>
      </c>
      <c r="I27" s="9" t="s">
        <v>460</v>
      </c>
      <c r="J27" s="9">
        <f t="shared" si="1"/>
        <v>1989.82</v>
      </c>
      <c r="K27" s="69"/>
      <c r="L27" s="69"/>
      <c r="M27" s="69">
        <v>1989.82</v>
      </c>
      <c r="N27" s="69"/>
    </row>
    <row r="28" spans="1:14" ht="42.75" hidden="1">
      <c r="A28" s="19" t="s">
        <v>211</v>
      </c>
      <c r="B28" s="34" t="s">
        <v>81</v>
      </c>
      <c r="C28" s="9">
        <f t="shared" si="2"/>
        <v>0</v>
      </c>
      <c r="D28" s="11"/>
      <c r="E28" s="11"/>
      <c r="F28" s="9">
        <v>0</v>
      </c>
      <c r="G28" s="11"/>
      <c r="H28" s="9">
        <f t="shared" si="3"/>
        <v>0</v>
      </c>
      <c r="I28" s="9" t="s">
        <v>460</v>
      </c>
      <c r="J28" s="9">
        <f t="shared" si="1"/>
        <v>0</v>
      </c>
      <c r="K28" s="69"/>
      <c r="L28" s="69"/>
      <c r="M28" s="69"/>
      <c r="N28" s="69"/>
    </row>
    <row r="29" spans="1:14" ht="102.75" customHeight="1" hidden="1">
      <c r="A29" s="19" t="s">
        <v>214</v>
      </c>
      <c r="B29" s="21" t="s">
        <v>82</v>
      </c>
      <c r="C29" s="9">
        <f t="shared" si="2"/>
        <v>0</v>
      </c>
      <c r="D29" s="9"/>
      <c r="E29" s="9"/>
      <c r="F29" s="9">
        <v>0</v>
      </c>
      <c r="G29" s="9"/>
      <c r="H29" s="9">
        <f t="shared" si="3"/>
        <v>0</v>
      </c>
      <c r="I29" s="9" t="s">
        <v>460</v>
      </c>
      <c r="J29" s="9">
        <f t="shared" si="1"/>
        <v>0</v>
      </c>
      <c r="K29" s="69"/>
      <c r="L29" s="69"/>
      <c r="M29" s="69"/>
      <c r="N29" s="69"/>
    </row>
    <row r="30" spans="1:14" ht="52.5" customHeight="1">
      <c r="A30" s="19" t="s">
        <v>216</v>
      </c>
      <c r="B30" s="21" t="s">
        <v>245</v>
      </c>
      <c r="C30" s="9">
        <f t="shared" si="2"/>
        <v>3577.68</v>
      </c>
      <c r="D30" s="9"/>
      <c r="E30" s="9"/>
      <c r="F30" s="9">
        <v>3577.68</v>
      </c>
      <c r="G30" s="9"/>
      <c r="H30" s="9">
        <f t="shared" si="3"/>
        <v>3577.68</v>
      </c>
      <c r="I30" s="9" t="s">
        <v>460</v>
      </c>
      <c r="J30" s="9">
        <f t="shared" si="1"/>
        <v>3577.68</v>
      </c>
      <c r="K30" s="69"/>
      <c r="L30" s="69"/>
      <c r="M30" s="69">
        <v>3577.68</v>
      </c>
      <c r="N30" s="69"/>
    </row>
    <row r="31" spans="1:14" ht="44.25" customHeight="1">
      <c r="A31" s="19" t="s">
        <v>217</v>
      </c>
      <c r="B31" s="21" t="s">
        <v>83</v>
      </c>
      <c r="C31" s="9">
        <f t="shared" si="2"/>
        <v>1031.36</v>
      </c>
      <c r="D31" s="9"/>
      <c r="E31" s="9"/>
      <c r="F31" s="9">
        <v>1031.36</v>
      </c>
      <c r="G31" s="9"/>
      <c r="H31" s="9">
        <f t="shared" si="3"/>
        <v>1021.5</v>
      </c>
      <c r="I31" s="67" t="s">
        <v>462</v>
      </c>
      <c r="J31" s="9">
        <f t="shared" si="1"/>
        <v>1021.5</v>
      </c>
      <c r="K31" s="69"/>
      <c r="L31" s="69"/>
      <c r="M31" s="69">
        <v>1021.5</v>
      </c>
      <c r="N31" s="69"/>
    </row>
    <row r="32" spans="1:14" ht="65.25" customHeight="1" hidden="1">
      <c r="A32" s="19" t="s">
        <v>218</v>
      </c>
      <c r="B32" s="21" t="s">
        <v>84</v>
      </c>
      <c r="C32" s="9">
        <f t="shared" si="2"/>
        <v>0</v>
      </c>
      <c r="D32" s="9"/>
      <c r="E32" s="9"/>
      <c r="F32" s="9">
        <v>0</v>
      </c>
      <c r="G32" s="9"/>
      <c r="H32" s="9">
        <f t="shared" si="3"/>
        <v>0</v>
      </c>
      <c r="I32" s="9"/>
      <c r="J32" s="9">
        <f t="shared" si="1"/>
        <v>0</v>
      </c>
      <c r="K32" s="69"/>
      <c r="L32" s="69"/>
      <c r="M32" s="69"/>
      <c r="N32" s="69"/>
    </row>
    <row r="33" spans="1:14" ht="46.5" customHeight="1" hidden="1">
      <c r="A33" s="19" t="s">
        <v>219</v>
      </c>
      <c r="B33" s="21" t="s">
        <v>85</v>
      </c>
      <c r="C33" s="9">
        <f t="shared" si="2"/>
        <v>0</v>
      </c>
      <c r="D33" s="9"/>
      <c r="E33" s="9"/>
      <c r="F33" s="9">
        <v>0</v>
      </c>
      <c r="G33" s="9"/>
      <c r="H33" s="9">
        <f t="shared" si="3"/>
        <v>0</v>
      </c>
      <c r="I33" s="9"/>
      <c r="J33" s="9">
        <f t="shared" si="1"/>
        <v>0</v>
      </c>
      <c r="K33" s="69"/>
      <c r="L33" s="69"/>
      <c r="M33" s="69"/>
      <c r="N33" s="69"/>
    </row>
    <row r="34" spans="1:14" ht="44.25" customHeight="1" hidden="1">
      <c r="A34" s="19" t="s">
        <v>220</v>
      </c>
      <c r="B34" s="21" t="s">
        <v>86</v>
      </c>
      <c r="C34" s="9">
        <f t="shared" si="2"/>
        <v>0</v>
      </c>
      <c r="D34" s="9"/>
      <c r="E34" s="9"/>
      <c r="F34" s="9">
        <v>0</v>
      </c>
      <c r="G34" s="9"/>
      <c r="H34" s="9">
        <f t="shared" si="3"/>
        <v>0</v>
      </c>
      <c r="I34" s="9"/>
      <c r="J34" s="9">
        <f t="shared" si="1"/>
        <v>0</v>
      </c>
      <c r="K34" s="69"/>
      <c r="L34" s="69"/>
      <c r="M34" s="69"/>
      <c r="N34" s="69"/>
    </row>
    <row r="35" spans="1:14" ht="44.25" customHeight="1">
      <c r="A35" s="19" t="s">
        <v>221</v>
      </c>
      <c r="B35" s="21" t="s">
        <v>246</v>
      </c>
      <c r="C35" s="9">
        <f t="shared" si="2"/>
        <v>635.7</v>
      </c>
      <c r="D35" s="9"/>
      <c r="E35" s="9"/>
      <c r="F35" s="9">
        <v>635.7</v>
      </c>
      <c r="G35" s="9"/>
      <c r="H35" s="9">
        <f t="shared" si="3"/>
        <v>635.7</v>
      </c>
      <c r="I35" s="9" t="s">
        <v>460</v>
      </c>
      <c r="J35" s="9">
        <f t="shared" si="1"/>
        <v>635.7</v>
      </c>
      <c r="K35" s="69"/>
      <c r="L35" s="69"/>
      <c r="M35" s="69">
        <v>635.7</v>
      </c>
      <c r="N35" s="69"/>
    </row>
    <row r="36" spans="1:14" ht="37.5" customHeight="1" hidden="1">
      <c r="A36" s="19" t="s">
        <v>222</v>
      </c>
      <c r="B36" s="21" t="s">
        <v>87</v>
      </c>
      <c r="C36" s="9">
        <f t="shared" si="2"/>
        <v>0</v>
      </c>
      <c r="D36" s="9"/>
      <c r="E36" s="9"/>
      <c r="F36" s="9">
        <v>0</v>
      </c>
      <c r="G36" s="9"/>
      <c r="H36" s="9">
        <f t="shared" si="3"/>
        <v>0</v>
      </c>
      <c r="I36" s="67"/>
      <c r="J36" s="9">
        <f t="shared" si="1"/>
        <v>0</v>
      </c>
      <c r="K36" s="69"/>
      <c r="L36" s="69"/>
      <c r="M36" s="69"/>
      <c r="N36" s="69"/>
    </row>
    <row r="37" spans="1:14" ht="38.25" customHeight="1">
      <c r="A37" s="19" t="s">
        <v>223</v>
      </c>
      <c r="B37" s="21" t="s">
        <v>88</v>
      </c>
      <c r="C37" s="9">
        <f t="shared" si="2"/>
        <v>1120</v>
      </c>
      <c r="D37" s="9"/>
      <c r="E37" s="9"/>
      <c r="F37" s="9">
        <v>1120</v>
      </c>
      <c r="G37" s="9"/>
      <c r="H37" s="9">
        <f t="shared" si="3"/>
        <v>1118.3</v>
      </c>
      <c r="I37" s="67" t="s">
        <v>463</v>
      </c>
      <c r="J37" s="9">
        <f t="shared" si="1"/>
        <v>1118.3</v>
      </c>
      <c r="K37" s="69"/>
      <c r="L37" s="69"/>
      <c r="M37" s="69">
        <v>1118.3</v>
      </c>
      <c r="N37" s="69"/>
    </row>
    <row r="38" spans="1:14" ht="30.75" customHeight="1">
      <c r="A38" s="19" t="s">
        <v>224</v>
      </c>
      <c r="B38" s="21" t="s">
        <v>89</v>
      </c>
      <c r="C38" s="9">
        <f t="shared" si="2"/>
        <v>1959.51</v>
      </c>
      <c r="D38" s="9"/>
      <c r="E38" s="9"/>
      <c r="F38" s="9">
        <v>1959.51</v>
      </c>
      <c r="G38" s="9"/>
      <c r="H38" s="9">
        <f t="shared" si="3"/>
        <v>1959.51</v>
      </c>
      <c r="I38" s="9" t="s">
        <v>460</v>
      </c>
      <c r="J38" s="9">
        <f t="shared" si="1"/>
        <v>1959.51</v>
      </c>
      <c r="K38" s="69"/>
      <c r="L38" s="69"/>
      <c r="M38" s="69">
        <v>1959.51</v>
      </c>
      <c r="N38" s="69"/>
    </row>
    <row r="39" spans="1:14" ht="30.75" customHeight="1">
      <c r="A39" s="19" t="s">
        <v>225</v>
      </c>
      <c r="B39" s="21" t="s">
        <v>90</v>
      </c>
      <c r="C39" s="9">
        <f t="shared" si="2"/>
        <v>2994.55</v>
      </c>
      <c r="D39" s="9"/>
      <c r="E39" s="9"/>
      <c r="F39" s="9">
        <v>2994.55</v>
      </c>
      <c r="G39" s="9"/>
      <c r="H39" s="9">
        <f t="shared" si="3"/>
        <v>2994.55</v>
      </c>
      <c r="I39" s="9" t="s">
        <v>460</v>
      </c>
      <c r="J39" s="9">
        <f t="shared" si="1"/>
        <v>2994.55</v>
      </c>
      <c r="K39" s="69"/>
      <c r="L39" s="69"/>
      <c r="M39" s="9">
        <v>2994.55</v>
      </c>
      <c r="N39" s="69"/>
    </row>
    <row r="40" spans="1:14" ht="41.25" customHeight="1" hidden="1">
      <c r="A40" s="19" t="s">
        <v>226</v>
      </c>
      <c r="B40" s="21" t="s">
        <v>91</v>
      </c>
      <c r="C40" s="9">
        <f t="shared" si="2"/>
        <v>0</v>
      </c>
      <c r="D40" s="9"/>
      <c r="E40" s="9"/>
      <c r="F40" s="9">
        <v>0</v>
      </c>
      <c r="G40" s="9"/>
      <c r="H40" s="9">
        <f t="shared" si="3"/>
        <v>0</v>
      </c>
      <c r="I40" s="9" t="s">
        <v>460</v>
      </c>
      <c r="J40" s="9">
        <f t="shared" si="1"/>
        <v>0</v>
      </c>
      <c r="K40" s="69"/>
      <c r="L40" s="69"/>
      <c r="M40" s="69"/>
      <c r="N40" s="69"/>
    </row>
    <row r="41" spans="1:14" ht="42" customHeight="1" hidden="1">
      <c r="A41" s="19" t="s">
        <v>227</v>
      </c>
      <c r="B41" s="21" t="s">
        <v>92</v>
      </c>
      <c r="C41" s="9">
        <f t="shared" si="2"/>
        <v>0</v>
      </c>
      <c r="D41" s="9"/>
      <c r="E41" s="9"/>
      <c r="F41" s="9">
        <v>0</v>
      </c>
      <c r="G41" s="9"/>
      <c r="H41" s="9">
        <f t="shared" si="3"/>
        <v>0</v>
      </c>
      <c r="I41" s="9" t="s">
        <v>460</v>
      </c>
      <c r="J41" s="9">
        <f t="shared" si="1"/>
        <v>0</v>
      </c>
      <c r="K41" s="69"/>
      <c r="L41" s="69"/>
      <c r="M41" s="69"/>
      <c r="N41" s="69"/>
    </row>
    <row r="42" spans="1:14" ht="46.5" customHeight="1" hidden="1">
      <c r="A42" s="19" t="s">
        <v>228</v>
      </c>
      <c r="B42" s="21" t="s">
        <v>93</v>
      </c>
      <c r="C42" s="9">
        <f t="shared" si="2"/>
        <v>0</v>
      </c>
      <c r="D42" s="9"/>
      <c r="E42" s="9"/>
      <c r="F42" s="9">
        <v>0</v>
      </c>
      <c r="G42" s="9"/>
      <c r="H42" s="9">
        <f t="shared" si="3"/>
        <v>0</v>
      </c>
      <c r="I42" s="9" t="s">
        <v>460</v>
      </c>
      <c r="J42" s="9">
        <f t="shared" si="1"/>
        <v>0</v>
      </c>
      <c r="K42" s="69"/>
      <c r="L42" s="69"/>
      <c r="M42" s="69"/>
      <c r="N42" s="69"/>
    </row>
    <row r="43" spans="1:14" ht="51" customHeight="1">
      <c r="A43" s="19" t="s">
        <v>229</v>
      </c>
      <c r="B43" s="21" t="s">
        <v>247</v>
      </c>
      <c r="C43" s="9">
        <f t="shared" si="2"/>
        <v>1104.85</v>
      </c>
      <c r="D43" s="9"/>
      <c r="E43" s="9"/>
      <c r="F43" s="9">
        <v>1104.85</v>
      </c>
      <c r="G43" s="9"/>
      <c r="H43" s="9">
        <f t="shared" si="3"/>
        <v>1104.85</v>
      </c>
      <c r="I43" s="9" t="s">
        <v>460</v>
      </c>
      <c r="J43" s="9">
        <f t="shared" si="1"/>
        <v>1104.85</v>
      </c>
      <c r="K43" s="69"/>
      <c r="L43" s="69"/>
      <c r="M43" s="69">
        <v>1104.85</v>
      </c>
      <c r="N43" s="69"/>
    </row>
    <row r="44" spans="1:14" ht="30.75" customHeight="1" hidden="1">
      <c r="A44" s="19" t="s">
        <v>230</v>
      </c>
      <c r="B44" s="21" t="s">
        <v>94</v>
      </c>
      <c r="C44" s="9">
        <f t="shared" si="2"/>
        <v>0</v>
      </c>
      <c r="D44" s="9"/>
      <c r="E44" s="9"/>
      <c r="F44" s="9">
        <v>0</v>
      </c>
      <c r="G44" s="9"/>
      <c r="H44" s="9">
        <f t="shared" si="3"/>
        <v>0</v>
      </c>
      <c r="I44" s="9"/>
      <c r="J44" s="9">
        <f t="shared" si="1"/>
        <v>0</v>
      </c>
      <c r="K44" s="69"/>
      <c r="L44" s="69"/>
      <c r="M44" s="69"/>
      <c r="N44" s="69"/>
    </row>
    <row r="45" spans="1:14" ht="147.75" customHeight="1" hidden="1">
      <c r="A45" s="19" t="s">
        <v>231</v>
      </c>
      <c r="B45" s="21" t="s">
        <v>0</v>
      </c>
      <c r="C45" s="9">
        <f t="shared" si="2"/>
        <v>0</v>
      </c>
      <c r="D45" s="9"/>
      <c r="E45" s="9"/>
      <c r="F45" s="9">
        <v>0</v>
      </c>
      <c r="G45" s="9"/>
      <c r="H45" s="9">
        <f t="shared" si="3"/>
        <v>0</v>
      </c>
      <c r="I45" s="9"/>
      <c r="J45" s="9">
        <f t="shared" si="1"/>
        <v>0</v>
      </c>
      <c r="K45" s="69"/>
      <c r="L45" s="69"/>
      <c r="M45" s="69"/>
      <c r="N45" s="69"/>
    </row>
    <row r="46" spans="1:14" ht="40.5" customHeight="1" hidden="1">
      <c r="A46" s="19" t="s">
        <v>232</v>
      </c>
      <c r="B46" s="21" t="s">
        <v>1</v>
      </c>
      <c r="C46" s="9">
        <f t="shared" si="2"/>
        <v>0</v>
      </c>
      <c r="D46" s="9"/>
      <c r="E46" s="9"/>
      <c r="F46" s="9">
        <v>0</v>
      </c>
      <c r="G46" s="9"/>
      <c r="H46" s="9">
        <f t="shared" si="3"/>
        <v>0</v>
      </c>
      <c r="I46" s="9"/>
      <c r="J46" s="9">
        <f t="shared" si="1"/>
        <v>0</v>
      </c>
      <c r="K46" s="69"/>
      <c r="L46" s="69"/>
      <c r="M46" s="69"/>
      <c r="N46" s="69"/>
    </row>
    <row r="47" spans="1:14" ht="43.5" customHeight="1">
      <c r="A47" s="19" t="s">
        <v>233</v>
      </c>
      <c r="B47" s="21" t="s">
        <v>2</v>
      </c>
      <c r="C47" s="9">
        <f t="shared" si="2"/>
        <v>720.5</v>
      </c>
      <c r="D47" s="9"/>
      <c r="E47" s="9"/>
      <c r="F47" s="9">
        <v>720.5</v>
      </c>
      <c r="G47" s="9"/>
      <c r="H47" s="9">
        <f t="shared" si="3"/>
        <v>697.91</v>
      </c>
      <c r="I47" s="67" t="s">
        <v>464</v>
      </c>
      <c r="J47" s="9">
        <f t="shared" si="1"/>
        <v>697.91</v>
      </c>
      <c r="K47" s="31"/>
      <c r="L47" s="31"/>
      <c r="M47" s="69">
        <v>697.91</v>
      </c>
      <c r="N47" s="31"/>
    </row>
    <row r="48" spans="1:14" s="18" customFormat="1" ht="49.5" customHeight="1">
      <c r="A48" s="19" t="s">
        <v>234</v>
      </c>
      <c r="B48" s="23" t="s">
        <v>3</v>
      </c>
      <c r="C48" s="9">
        <f t="shared" si="2"/>
        <v>260.82</v>
      </c>
      <c r="D48" s="10"/>
      <c r="E48" s="10"/>
      <c r="F48" s="10">
        <v>260.82</v>
      </c>
      <c r="G48" s="10"/>
      <c r="H48" s="9">
        <f t="shared" si="3"/>
        <v>255.52</v>
      </c>
      <c r="I48" s="67" t="s">
        <v>465</v>
      </c>
      <c r="J48" s="9">
        <f t="shared" si="1"/>
        <v>255.52</v>
      </c>
      <c r="K48" s="32"/>
      <c r="L48" s="32"/>
      <c r="M48" s="105">
        <v>255.52</v>
      </c>
      <c r="N48" s="32"/>
    </row>
    <row r="49" spans="1:14" s="18" customFormat="1" ht="334.5" customHeight="1">
      <c r="A49" s="19" t="s">
        <v>235</v>
      </c>
      <c r="B49" s="22" t="s">
        <v>4</v>
      </c>
      <c r="C49" s="9">
        <f t="shared" si="2"/>
        <v>800</v>
      </c>
      <c r="D49" s="10"/>
      <c r="E49" s="10"/>
      <c r="F49" s="10">
        <v>800</v>
      </c>
      <c r="G49" s="10"/>
      <c r="H49" s="9">
        <f t="shared" si="3"/>
        <v>729.64</v>
      </c>
      <c r="I49" s="67" t="s">
        <v>466</v>
      </c>
      <c r="J49" s="9">
        <f t="shared" si="1"/>
        <v>729.64</v>
      </c>
      <c r="K49" s="32"/>
      <c r="L49" s="32"/>
      <c r="M49" s="9">
        <v>729.64</v>
      </c>
      <c r="N49" s="32"/>
    </row>
    <row r="50" spans="1:14" ht="216.75" customHeight="1">
      <c r="A50" s="19" t="s">
        <v>236</v>
      </c>
      <c r="B50" s="20" t="s">
        <v>5</v>
      </c>
      <c r="C50" s="9">
        <f>SUM(D50:G50)</f>
        <v>14250.533</v>
      </c>
      <c r="D50" s="9">
        <f>SUM(D51:D65)</f>
        <v>0</v>
      </c>
      <c r="E50" s="9">
        <f>SUM(E51:E65)</f>
        <v>13538.002999999999</v>
      </c>
      <c r="F50" s="9">
        <f>SUM(F51:F65)</f>
        <v>712.53</v>
      </c>
      <c r="G50" s="9">
        <f>SUM(G51:G65)</f>
        <v>0</v>
      </c>
      <c r="H50" s="9">
        <f aca="true" t="shared" si="4" ref="H50:N50">SUM(H51:H65)</f>
        <v>14250.533000000001</v>
      </c>
      <c r="I50" s="9"/>
      <c r="J50" s="9">
        <f t="shared" si="4"/>
        <v>14250.533000000001</v>
      </c>
      <c r="K50" s="9">
        <f t="shared" si="4"/>
        <v>0</v>
      </c>
      <c r="L50" s="9">
        <f>SUM(L51:L65)</f>
        <v>13538.002999999999</v>
      </c>
      <c r="M50" s="9">
        <f t="shared" si="4"/>
        <v>712.53</v>
      </c>
      <c r="N50" s="9">
        <f t="shared" si="4"/>
        <v>0</v>
      </c>
    </row>
    <row r="51" spans="1:14" ht="36.75" customHeight="1">
      <c r="A51" s="19" t="s">
        <v>248</v>
      </c>
      <c r="B51" s="20" t="s">
        <v>249</v>
      </c>
      <c r="C51" s="9">
        <f t="shared" si="2"/>
        <v>1317.56</v>
      </c>
      <c r="D51" s="9"/>
      <c r="E51" s="9">
        <v>1113.06</v>
      </c>
      <c r="F51" s="9">
        <v>204.5</v>
      </c>
      <c r="G51" s="9"/>
      <c r="H51" s="9">
        <f>J51</f>
        <v>1317.56</v>
      </c>
      <c r="I51" s="67" t="s">
        <v>460</v>
      </c>
      <c r="J51" s="9">
        <f t="shared" si="1"/>
        <v>1317.56</v>
      </c>
      <c r="K51" s="31"/>
      <c r="L51" s="69">
        <v>1113.06</v>
      </c>
      <c r="M51" s="69">
        <v>204.5</v>
      </c>
      <c r="N51" s="31"/>
    </row>
    <row r="52" spans="1:14" ht="36" customHeight="1">
      <c r="A52" s="19" t="s">
        <v>251</v>
      </c>
      <c r="B52" s="20" t="s">
        <v>250</v>
      </c>
      <c r="C52" s="9">
        <f t="shared" si="2"/>
        <v>1030.31</v>
      </c>
      <c r="D52" s="9"/>
      <c r="E52" s="9">
        <v>978.79</v>
      </c>
      <c r="F52" s="9">
        <v>51.52</v>
      </c>
      <c r="G52" s="9"/>
      <c r="H52" s="9">
        <f aca="true" t="shared" si="5" ref="H52:H115">J52</f>
        <v>1030.31</v>
      </c>
      <c r="I52" s="67" t="s">
        <v>460</v>
      </c>
      <c r="J52" s="9">
        <f t="shared" si="1"/>
        <v>1030.31</v>
      </c>
      <c r="K52" s="31"/>
      <c r="L52" s="69">
        <v>978.79</v>
      </c>
      <c r="M52" s="69">
        <v>51.52</v>
      </c>
      <c r="N52" s="31"/>
    </row>
    <row r="53" spans="1:14" ht="29.25" customHeight="1">
      <c r="A53" s="19" t="s">
        <v>252</v>
      </c>
      <c r="B53" s="20" t="s">
        <v>10</v>
      </c>
      <c r="C53" s="9">
        <f t="shared" si="2"/>
        <v>542.44</v>
      </c>
      <c r="D53" s="9"/>
      <c r="E53" s="9">
        <v>515.32</v>
      </c>
      <c r="F53" s="9">
        <v>27.12</v>
      </c>
      <c r="G53" s="9"/>
      <c r="H53" s="9">
        <f t="shared" si="5"/>
        <v>542.44</v>
      </c>
      <c r="I53" s="67" t="s">
        <v>460</v>
      </c>
      <c r="J53" s="9">
        <f t="shared" si="1"/>
        <v>542.44</v>
      </c>
      <c r="K53" s="31"/>
      <c r="L53" s="69">
        <v>515.32</v>
      </c>
      <c r="M53" s="9">
        <v>27.12</v>
      </c>
      <c r="N53" s="31"/>
    </row>
    <row r="54" spans="1:14" ht="25.5">
      <c r="A54" s="19" t="s">
        <v>253</v>
      </c>
      <c r="B54" s="20" t="s">
        <v>255</v>
      </c>
      <c r="C54" s="9">
        <f t="shared" si="2"/>
        <v>71.51</v>
      </c>
      <c r="D54" s="11"/>
      <c r="E54" s="9">
        <v>67.93</v>
      </c>
      <c r="F54" s="9">
        <v>3.58</v>
      </c>
      <c r="G54" s="9"/>
      <c r="H54" s="9">
        <f t="shared" si="5"/>
        <v>71.51</v>
      </c>
      <c r="I54" s="67" t="s">
        <v>460</v>
      </c>
      <c r="J54" s="9">
        <f t="shared" si="1"/>
        <v>71.51</v>
      </c>
      <c r="K54" s="31"/>
      <c r="L54" s="69">
        <v>67.93</v>
      </c>
      <c r="M54" s="9">
        <v>3.58</v>
      </c>
      <c r="N54" s="31"/>
    </row>
    <row r="55" spans="1:14" ht="30" customHeight="1">
      <c r="A55" s="19" t="s">
        <v>254</v>
      </c>
      <c r="B55" s="20" t="s">
        <v>11</v>
      </c>
      <c r="C55" s="9">
        <f t="shared" si="2"/>
        <v>364.47</v>
      </c>
      <c r="D55" s="9"/>
      <c r="E55" s="9">
        <v>346.25</v>
      </c>
      <c r="F55" s="9">
        <v>18.22</v>
      </c>
      <c r="G55" s="9"/>
      <c r="H55" s="9">
        <f t="shared" si="5"/>
        <v>364.47</v>
      </c>
      <c r="I55" s="67" t="s">
        <v>460</v>
      </c>
      <c r="J55" s="9">
        <f t="shared" si="1"/>
        <v>364.47</v>
      </c>
      <c r="K55" s="31"/>
      <c r="L55" s="69">
        <v>346.25</v>
      </c>
      <c r="M55" s="9">
        <v>18.22</v>
      </c>
      <c r="N55" s="31"/>
    </row>
    <row r="56" spans="1:15" ht="25.5">
      <c r="A56" s="19" t="s">
        <v>256</v>
      </c>
      <c r="B56" s="20" t="s">
        <v>264</v>
      </c>
      <c r="C56" s="9">
        <f t="shared" si="2"/>
        <v>1449.3</v>
      </c>
      <c r="D56" s="11"/>
      <c r="E56" s="9">
        <v>1376.84</v>
      </c>
      <c r="F56" s="9">
        <v>72.46</v>
      </c>
      <c r="G56" s="9"/>
      <c r="H56" s="9">
        <f t="shared" si="5"/>
        <v>1449.3</v>
      </c>
      <c r="I56" s="67" t="s">
        <v>460</v>
      </c>
      <c r="J56" s="9">
        <f t="shared" si="1"/>
        <v>1449.3</v>
      </c>
      <c r="K56" s="31"/>
      <c r="L56" s="69">
        <v>1376.84</v>
      </c>
      <c r="M56" s="9">
        <v>72.46</v>
      </c>
      <c r="N56" s="31"/>
      <c r="O56" s="14"/>
    </row>
    <row r="57" spans="1:15" ht="25.5">
      <c r="A57" s="19" t="s">
        <v>257</v>
      </c>
      <c r="B57" s="20" t="s">
        <v>12</v>
      </c>
      <c r="C57" s="9">
        <f t="shared" si="2"/>
        <v>832.33</v>
      </c>
      <c r="D57" s="11"/>
      <c r="E57" s="9">
        <v>790.71</v>
      </c>
      <c r="F57" s="9">
        <v>41.62</v>
      </c>
      <c r="G57" s="9"/>
      <c r="H57" s="9">
        <f t="shared" si="5"/>
        <v>832.33</v>
      </c>
      <c r="I57" s="67" t="s">
        <v>460</v>
      </c>
      <c r="J57" s="9">
        <f t="shared" si="1"/>
        <v>832.33</v>
      </c>
      <c r="K57" s="31"/>
      <c r="L57" s="69">
        <v>790.71</v>
      </c>
      <c r="M57" s="9">
        <v>41.62</v>
      </c>
      <c r="N57" s="31"/>
      <c r="O57" s="14"/>
    </row>
    <row r="58" spans="1:14" ht="33" customHeight="1">
      <c r="A58" s="19" t="s">
        <v>258</v>
      </c>
      <c r="B58" s="20" t="s">
        <v>265</v>
      </c>
      <c r="C58" s="9">
        <f t="shared" si="2"/>
        <v>2263.9199999999996</v>
      </c>
      <c r="D58" s="11"/>
      <c r="E58" s="9">
        <v>2150.72</v>
      </c>
      <c r="F58" s="9">
        <v>113.2</v>
      </c>
      <c r="G58" s="9"/>
      <c r="H58" s="9">
        <f t="shared" si="5"/>
        <v>2263.9199999999996</v>
      </c>
      <c r="I58" s="67" t="s">
        <v>460</v>
      </c>
      <c r="J58" s="9">
        <f t="shared" si="1"/>
        <v>2263.9199999999996</v>
      </c>
      <c r="K58" s="31"/>
      <c r="L58" s="69">
        <v>2150.72</v>
      </c>
      <c r="M58" s="9">
        <v>113.2</v>
      </c>
      <c r="N58" s="31"/>
    </row>
    <row r="59" spans="1:14" ht="33" customHeight="1">
      <c r="A59" s="19" t="s">
        <v>259</v>
      </c>
      <c r="B59" s="20" t="s">
        <v>266</v>
      </c>
      <c r="C59" s="9">
        <f t="shared" si="2"/>
        <v>431.13</v>
      </c>
      <c r="D59" s="9"/>
      <c r="E59" s="9">
        <v>409.57</v>
      </c>
      <c r="F59" s="9">
        <v>21.56</v>
      </c>
      <c r="G59" s="9"/>
      <c r="H59" s="9">
        <f t="shared" si="5"/>
        <v>431.13</v>
      </c>
      <c r="I59" s="67" t="s">
        <v>460</v>
      </c>
      <c r="J59" s="9">
        <f t="shared" si="1"/>
        <v>431.13</v>
      </c>
      <c r="K59" s="31"/>
      <c r="L59" s="69">
        <v>409.57</v>
      </c>
      <c r="M59" s="9">
        <v>21.56</v>
      </c>
      <c r="N59" s="31"/>
    </row>
    <row r="60" spans="1:14" ht="31.5" customHeight="1">
      <c r="A60" s="19" t="s">
        <v>260</v>
      </c>
      <c r="B60" s="20" t="s">
        <v>267</v>
      </c>
      <c r="C60" s="9">
        <f t="shared" si="2"/>
        <v>1016.94</v>
      </c>
      <c r="D60" s="9"/>
      <c r="E60" s="9">
        <v>966.09</v>
      </c>
      <c r="F60" s="9">
        <v>50.85</v>
      </c>
      <c r="G60" s="9"/>
      <c r="H60" s="9">
        <f t="shared" si="5"/>
        <v>1016.94</v>
      </c>
      <c r="I60" s="67" t="s">
        <v>460</v>
      </c>
      <c r="J60" s="9">
        <f t="shared" si="1"/>
        <v>1016.94</v>
      </c>
      <c r="K60" s="31"/>
      <c r="L60" s="69">
        <v>966.09</v>
      </c>
      <c r="M60" s="9">
        <v>50.85</v>
      </c>
      <c r="N60" s="31"/>
    </row>
    <row r="61" spans="1:14" ht="45" customHeight="1">
      <c r="A61" s="19" t="s">
        <v>261</v>
      </c>
      <c r="B61" s="20" t="s">
        <v>13</v>
      </c>
      <c r="C61" s="9">
        <f t="shared" si="2"/>
        <v>100</v>
      </c>
      <c r="D61" s="9"/>
      <c r="E61" s="9">
        <v>95</v>
      </c>
      <c r="F61" s="9">
        <v>5</v>
      </c>
      <c r="G61" s="9"/>
      <c r="H61" s="9">
        <f t="shared" si="5"/>
        <v>100</v>
      </c>
      <c r="I61" s="67" t="s">
        <v>460</v>
      </c>
      <c r="J61" s="9">
        <f t="shared" si="1"/>
        <v>100</v>
      </c>
      <c r="K61" s="31"/>
      <c r="L61" s="69">
        <v>95</v>
      </c>
      <c r="M61" s="69">
        <v>5</v>
      </c>
      <c r="N61" s="31"/>
    </row>
    <row r="62" spans="1:15" ht="25.5">
      <c r="A62" s="19" t="s">
        <v>262</v>
      </c>
      <c r="B62" s="20" t="s">
        <v>268</v>
      </c>
      <c r="C62" s="9">
        <f t="shared" si="2"/>
        <v>933.8499999999999</v>
      </c>
      <c r="D62" s="11"/>
      <c r="E62" s="9">
        <v>887.16</v>
      </c>
      <c r="F62" s="9">
        <v>46.69</v>
      </c>
      <c r="G62" s="11"/>
      <c r="H62" s="9">
        <f t="shared" si="5"/>
        <v>933.8499999999999</v>
      </c>
      <c r="I62" s="67" t="s">
        <v>460</v>
      </c>
      <c r="J62" s="9">
        <f t="shared" si="1"/>
        <v>933.8499999999999</v>
      </c>
      <c r="K62" s="31"/>
      <c r="L62" s="69">
        <v>887.16</v>
      </c>
      <c r="M62" s="69">
        <v>46.69</v>
      </c>
      <c r="N62" s="69"/>
      <c r="O62" s="14"/>
    </row>
    <row r="63" spans="1:15" ht="25.5">
      <c r="A63" s="19" t="s">
        <v>263</v>
      </c>
      <c r="B63" s="20" t="s">
        <v>14</v>
      </c>
      <c r="C63" s="9">
        <f t="shared" si="2"/>
        <v>621.95</v>
      </c>
      <c r="D63" s="11"/>
      <c r="E63" s="9">
        <v>590.85</v>
      </c>
      <c r="F63" s="9">
        <v>31.1</v>
      </c>
      <c r="G63" s="11"/>
      <c r="H63" s="9">
        <f t="shared" si="5"/>
        <v>621.95</v>
      </c>
      <c r="I63" s="67" t="s">
        <v>460</v>
      </c>
      <c r="J63" s="9">
        <f t="shared" si="1"/>
        <v>621.95</v>
      </c>
      <c r="K63" s="31"/>
      <c r="L63" s="69">
        <v>590.85</v>
      </c>
      <c r="M63" s="69">
        <v>31.1</v>
      </c>
      <c r="N63" s="69"/>
      <c r="O63" s="14"/>
    </row>
    <row r="64" spans="1:15" ht="38.25">
      <c r="A64" s="19" t="s">
        <v>271</v>
      </c>
      <c r="B64" s="20" t="s">
        <v>269</v>
      </c>
      <c r="C64" s="9">
        <f t="shared" si="2"/>
        <v>502.11</v>
      </c>
      <c r="D64" s="11"/>
      <c r="E64" s="9">
        <v>477</v>
      </c>
      <c r="F64" s="9">
        <v>25.11</v>
      </c>
      <c r="G64" s="11"/>
      <c r="H64" s="9">
        <f t="shared" si="5"/>
        <v>502.11</v>
      </c>
      <c r="I64" s="67" t="s">
        <v>460</v>
      </c>
      <c r="J64" s="9">
        <f t="shared" si="1"/>
        <v>502.11</v>
      </c>
      <c r="K64" s="31"/>
      <c r="L64" s="69">
        <v>477</v>
      </c>
      <c r="M64" s="69">
        <v>25.11</v>
      </c>
      <c r="N64" s="69"/>
      <c r="O64" s="14"/>
    </row>
    <row r="65" spans="1:14" ht="132" customHeight="1">
      <c r="A65" s="19" t="s">
        <v>272</v>
      </c>
      <c r="B65" s="20" t="s">
        <v>270</v>
      </c>
      <c r="C65" s="9">
        <f t="shared" si="2"/>
        <v>2772.713</v>
      </c>
      <c r="D65" s="9"/>
      <c r="E65" s="9">
        <v>2772.713</v>
      </c>
      <c r="F65" s="9"/>
      <c r="G65" s="9"/>
      <c r="H65" s="9">
        <f t="shared" si="5"/>
        <v>2772.713</v>
      </c>
      <c r="I65" s="67" t="s">
        <v>460</v>
      </c>
      <c r="J65" s="9">
        <f t="shared" si="1"/>
        <v>2772.713</v>
      </c>
      <c r="K65" s="31"/>
      <c r="L65" s="69">
        <v>2772.713</v>
      </c>
      <c r="M65" s="69"/>
      <c r="N65" s="69"/>
    </row>
    <row r="66" spans="1:15" ht="25.5">
      <c r="A66" s="19" t="s">
        <v>237</v>
      </c>
      <c r="B66" s="51" t="s">
        <v>15</v>
      </c>
      <c r="C66" s="9">
        <f t="shared" si="2"/>
        <v>600</v>
      </c>
      <c r="D66" s="11"/>
      <c r="E66" s="9"/>
      <c r="F66" s="9"/>
      <c r="G66" s="9">
        <v>600</v>
      </c>
      <c r="H66" s="9">
        <f t="shared" si="5"/>
        <v>600</v>
      </c>
      <c r="I66" s="67" t="s">
        <v>460</v>
      </c>
      <c r="J66" s="9">
        <f t="shared" si="1"/>
        <v>600</v>
      </c>
      <c r="K66" s="31"/>
      <c r="L66" s="69"/>
      <c r="M66" s="69"/>
      <c r="N66" s="69">
        <v>600</v>
      </c>
      <c r="O66" s="14"/>
    </row>
    <row r="67" spans="1:14" ht="25.5">
      <c r="A67" s="19" t="s">
        <v>238</v>
      </c>
      <c r="B67" s="51" t="s">
        <v>16</v>
      </c>
      <c r="C67" s="9">
        <f t="shared" si="2"/>
        <v>675.56</v>
      </c>
      <c r="D67" s="9"/>
      <c r="E67" s="9"/>
      <c r="F67" s="9"/>
      <c r="G67" s="9">
        <v>675.56</v>
      </c>
      <c r="H67" s="9">
        <f t="shared" si="5"/>
        <v>675.56</v>
      </c>
      <c r="I67" s="67" t="s">
        <v>460</v>
      </c>
      <c r="J67" s="9">
        <f t="shared" si="1"/>
        <v>675.56</v>
      </c>
      <c r="K67" s="31"/>
      <c r="L67" s="69"/>
      <c r="M67" s="69"/>
      <c r="N67" s="69">
        <v>675.56</v>
      </c>
    </row>
    <row r="68" spans="1:14" ht="51">
      <c r="A68" s="19" t="s">
        <v>239</v>
      </c>
      <c r="B68" s="51" t="s">
        <v>273</v>
      </c>
      <c r="C68" s="9">
        <f t="shared" si="2"/>
        <v>380</v>
      </c>
      <c r="D68" s="9"/>
      <c r="E68" s="9"/>
      <c r="F68" s="9"/>
      <c r="G68" s="9">
        <v>380</v>
      </c>
      <c r="H68" s="9">
        <f t="shared" si="5"/>
        <v>380</v>
      </c>
      <c r="I68" s="67" t="s">
        <v>460</v>
      </c>
      <c r="J68" s="9">
        <f t="shared" si="1"/>
        <v>380</v>
      </c>
      <c r="K68" s="31"/>
      <c r="L68" s="31"/>
      <c r="M68" s="31"/>
      <c r="N68" s="69">
        <v>380</v>
      </c>
    </row>
    <row r="69" spans="1:14" ht="93">
      <c r="A69" s="19" t="s">
        <v>240</v>
      </c>
      <c r="B69" s="51" t="s">
        <v>274</v>
      </c>
      <c r="C69" s="9">
        <f t="shared" si="2"/>
        <v>1960.13</v>
      </c>
      <c r="D69" s="9"/>
      <c r="E69" s="9"/>
      <c r="F69" s="9">
        <v>1369.24</v>
      </c>
      <c r="G69" s="9">
        <v>590.89</v>
      </c>
      <c r="H69" s="9">
        <f t="shared" si="5"/>
        <v>1943.23</v>
      </c>
      <c r="I69" s="67" t="s">
        <v>467</v>
      </c>
      <c r="J69" s="9">
        <f t="shared" si="1"/>
        <v>1943.23</v>
      </c>
      <c r="K69" s="31"/>
      <c r="L69" s="31"/>
      <c r="M69" s="69">
        <v>1352.34</v>
      </c>
      <c r="N69" s="69">
        <v>590.89</v>
      </c>
    </row>
    <row r="70" spans="1:14" ht="77.25">
      <c r="A70" s="19" t="s">
        <v>241</v>
      </c>
      <c r="B70" s="51" t="s">
        <v>275</v>
      </c>
      <c r="C70" s="9">
        <f t="shared" si="2"/>
        <v>272.32</v>
      </c>
      <c r="D70" s="9"/>
      <c r="E70" s="9"/>
      <c r="F70" s="9">
        <v>272.32</v>
      </c>
      <c r="G70" s="9"/>
      <c r="H70" s="9">
        <f t="shared" si="5"/>
        <v>186.8</v>
      </c>
      <c r="I70" s="67" t="s">
        <v>468</v>
      </c>
      <c r="J70" s="9">
        <f t="shared" si="1"/>
        <v>186.8</v>
      </c>
      <c r="K70" s="31"/>
      <c r="L70" s="31"/>
      <c r="M70" s="69">
        <v>186.8</v>
      </c>
      <c r="N70" s="31"/>
    </row>
    <row r="71" spans="1:14" ht="38.25">
      <c r="A71" s="19" t="s">
        <v>242</v>
      </c>
      <c r="B71" s="51" t="s">
        <v>276</v>
      </c>
      <c r="C71" s="9">
        <f t="shared" si="2"/>
        <v>1104.13</v>
      </c>
      <c r="D71" s="9"/>
      <c r="E71" s="9"/>
      <c r="F71" s="9">
        <v>1104.13</v>
      </c>
      <c r="G71" s="9"/>
      <c r="H71" s="9">
        <f t="shared" si="5"/>
        <v>1104.13</v>
      </c>
      <c r="I71" s="67" t="s">
        <v>460</v>
      </c>
      <c r="J71" s="9">
        <f t="shared" si="1"/>
        <v>1104.13</v>
      </c>
      <c r="K71" s="31"/>
      <c r="L71" s="31"/>
      <c r="M71" s="69">
        <v>1104.13</v>
      </c>
      <c r="N71" s="31"/>
    </row>
    <row r="72" spans="1:14" ht="38.25">
      <c r="A72" s="19" t="s">
        <v>243</v>
      </c>
      <c r="B72" s="51" t="s">
        <v>277</v>
      </c>
      <c r="C72" s="9">
        <f t="shared" si="2"/>
        <v>99</v>
      </c>
      <c r="D72" s="9"/>
      <c r="E72" s="9"/>
      <c r="F72" s="9">
        <v>99</v>
      </c>
      <c r="G72" s="9"/>
      <c r="H72" s="9">
        <f t="shared" si="5"/>
        <v>99</v>
      </c>
      <c r="I72" s="67" t="s">
        <v>460</v>
      </c>
      <c r="J72" s="9">
        <f t="shared" si="1"/>
        <v>99</v>
      </c>
      <c r="K72" s="31"/>
      <c r="L72" s="31"/>
      <c r="M72" s="69">
        <v>99</v>
      </c>
      <c r="N72" s="31"/>
    </row>
    <row r="73" spans="1:14" ht="25.5">
      <c r="A73" s="19" t="s">
        <v>244</v>
      </c>
      <c r="B73" s="51" t="s">
        <v>278</v>
      </c>
      <c r="C73" s="9">
        <f t="shared" si="2"/>
        <v>108.73</v>
      </c>
      <c r="D73" s="9"/>
      <c r="E73" s="9"/>
      <c r="F73" s="9">
        <v>108.73</v>
      </c>
      <c r="G73" s="9"/>
      <c r="H73" s="9">
        <f t="shared" si="5"/>
        <v>108.73</v>
      </c>
      <c r="I73" s="67" t="s">
        <v>460</v>
      </c>
      <c r="J73" s="9">
        <f t="shared" si="1"/>
        <v>108.73</v>
      </c>
      <c r="K73" s="31"/>
      <c r="L73" s="31"/>
      <c r="M73" s="69">
        <v>108.73</v>
      </c>
      <c r="N73" s="31"/>
    </row>
    <row r="74" spans="1:14" ht="16.5" customHeight="1">
      <c r="A74" s="36" t="s">
        <v>54</v>
      </c>
      <c r="B74" s="37" t="s">
        <v>17</v>
      </c>
      <c r="C74" s="9">
        <f>SUM(D74:G74)</f>
        <v>121</v>
      </c>
      <c r="D74" s="9">
        <f>SUM(D75:D75)</f>
        <v>0</v>
      </c>
      <c r="E74" s="9">
        <f>SUM(E75:E75)</f>
        <v>0</v>
      </c>
      <c r="F74" s="9">
        <f>SUM(F75:F75)</f>
        <v>121</v>
      </c>
      <c r="G74" s="9">
        <f>SUM(G75:G75)</f>
        <v>0</v>
      </c>
      <c r="H74" s="9">
        <f>SUM(H75:H75)</f>
        <v>121</v>
      </c>
      <c r="I74" s="9"/>
      <c r="J74" s="9">
        <f>SUM(K74:N74)</f>
        <v>121</v>
      </c>
      <c r="K74" s="9">
        <f>SUM(K75:K75)</f>
        <v>0</v>
      </c>
      <c r="L74" s="9">
        <f>SUM(L75:L75)</f>
        <v>0</v>
      </c>
      <c r="M74" s="9">
        <f>SUM(M75:M75)</f>
        <v>121</v>
      </c>
      <c r="N74" s="9">
        <f>SUM(N75:N75)</f>
        <v>0</v>
      </c>
    </row>
    <row r="75" spans="1:14" ht="83.25" customHeight="1">
      <c r="A75" s="54" t="s">
        <v>281</v>
      </c>
      <c r="B75" s="55" t="s">
        <v>80</v>
      </c>
      <c r="C75" s="9">
        <f t="shared" si="2"/>
        <v>121</v>
      </c>
      <c r="D75" s="9"/>
      <c r="E75" s="9"/>
      <c r="F75" s="9">
        <v>121</v>
      </c>
      <c r="G75" s="9"/>
      <c r="H75" s="9">
        <f t="shared" si="5"/>
        <v>121</v>
      </c>
      <c r="I75" s="67" t="s">
        <v>460</v>
      </c>
      <c r="J75" s="9">
        <f t="shared" si="1"/>
        <v>121</v>
      </c>
      <c r="K75" s="31"/>
      <c r="L75" s="31"/>
      <c r="M75" s="69">
        <v>121</v>
      </c>
      <c r="N75" s="31"/>
    </row>
    <row r="76" spans="1:14" ht="37.5" customHeight="1">
      <c r="A76" s="56" t="s">
        <v>96</v>
      </c>
      <c r="B76" s="57" t="s">
        <v>20</v>
      </c>
      <c r="C76" s="9">
        <f>SUM(D76:G76)</f>
        <v>54228.88999999999</v>
      </c>
      <c r="D76" s="9">
        <f>SUM(D77:D123)</f>
        <v>0</v>
      </c>
      <c r="E76" s="9">
        <f aca="true" t="shared" si="6" ref="E76:N76">SUM(E77:E123)</f>
        <v>0</v>
      </c>
      <c r="F76" s="9">
        <f t="shared" si="6"/>
        <v>54228.88999999999</v>
      </c>
      <c r="G76" s="9">
        <f t="shared" si="6"/>
        <v>0</v>
      </c>
      <c r="H76" s="9">
        <f t="shared" si="6"/>
        <v>50295.19999999999</v>
      </c>
      <c r="I76" s="9"/>
      <c r="J76" s="9">
        <f t="shared" si="6"/>
        <v>50295.19999999999</v>
      </c>
      <c r="K76" s="9">
        <f t="shared" si="6"/>
        <v>0</v>
      </c>
      <c r="L76" s="9">
        <f t="shared" si="6"/>
        <v>0</v>
      </c>
      <c r="M76" s="9">
        <f t="shared" si="6"/>
        <v>50295.19999999999</v>
      </c>
      <c r="N76" s="9">
        <f t="shared" si="6"/>
        <v>0</v>
      </c>
    </row>
    <row r="77" spans="1:15" ht="28.5">
      <c r="A77" s="54" t="s">
        <v>279</v>
      </c>
      <c r="B77" s="55" t="s">
        <v>22</v>
      </c>
      <c r="C77" s="9">
        <f t="shared" si="2"/>
        <v>419.05</v>
      </c>
      <c r="D77" s="11"/>
      <c r="E77" s="11"/>
      <c r="F77" s="9">
        <v>419.05</v>
      </c>
      <c r="G77" s="11"/>
      <c r="H77" s="9">
        <f t="shared" si="5"/>
        <v>419.05</v>
      </c>
      <c r="I77" s="67" t="s">
        <v>460</v>
      </c>
      <c r="J77" s="9">
        <f t="shared" si="1"/>
        <v>419.05</v>
      </c>
      <c r="K77" s="31"/>
      <c r="L77" s="31"/>
      <c r="M77" s="69">
        <v>419.05</v>
      </c>
      <c r="N77" s="31"/>
      <c r="O77" s="14"/>
    </row>
    <row r="78" spans="1:15" ht="64.5" customHeight="1">
      <c r="A78" s="54" t="s">
        <v>280</v>
      </c>
      <c r="B78" s="55" t="s">
        <v>24</v>
      </c>
      <c r="C78" s="9">
        <f t="shared" si="2"/>
        <v>1489.15</v>
      </c>
      <c r="D78" s="9"/>
      <c r="E78" s="9"/>
      <c r="F78" s="9">
        <v>1489.15</v>
      </c>
      <c r="G78" s="9"/>
      <c r="H78" s="9">
        <f t="shared" si="5"/>
        <v>1482.88</v>
      </c>
      <c r="I78" s="67" t="s">
        <v>460</v>
      </c>
      <c r="J78" s="9">
        <f t="shared" si="1"/>
        <v>1482.88</v>
      </c>
      <c r="K78" s="69"/>
      <c r="L78" s="69"/>
      <c r="M78" s="69">
        <v>1482.88</v>
      </c>
      <c r="N78" s="69"/>
      <c r="O78" s="14"/>
    </row>
    <row r="79" spans="1:15" ht="42.75" customHeight="1" hidden="1">
      <c r="A79" s="54" t="s">
        <v>282</v>
      </c>
      <c r="B79" s="55" t="s">
        <v>26</v>
      </c>
      <c r="C79" s="9">
        <f t="shared" si="2"/>
        <v>0</v>
      </c>
      <c r="D79" s="9"/>
      <c r="E79" s="9"/>
      <c r="F79" s="9">
        <v>0</v>
      </c>
      <c r="G79" s="9"/>
      <c r="H79" s="9">
        <f t="shared" si="5"/>
        <v>0</v>
      </c>
      <c r="I79" s="67" t="s">
        <v>460</v>
      </c>
      <c r="J79" s="9">
        <f t="shared" si="1"/>
        <v>0</v>
      </c>
      <c r="K79" s="69"/>
      <c r="L79" s="69"/>
      <c r="M79" s="69"/>
      <c r="N79" s="69"/>
      <c r="O79" s="14"/>
    </row>
    <row r="80" spans="1:14" ht="63.75" customHeight="1">
      <c r="A80" s="54" t="s">
        <v>283</v>
      </c>
      <c r="B80" s="55" t="s">
        <v>27</v>
      </c>
      <c r="C80" s="9">
        <f t="shared" si="2"/>
        <v>2000</v>
      </c>
      <c r="D80" s="9"/>
      <c r="E80" s="9"/>
      <c r="F80" s="9">
        <v>2000</v>
      </c>
      <c r="G80" s="9"/>
      <c r="H80" s="9">
        <f t="shared" si="5"/>
        <v>2000</v>
      </c>
      <c r="I80" s="67" t="s">
        <v>460</v>
      </c>
      <c r="J80" s="9">
        <f t="shared" si="1"/>
        <v>2000</v>
      </c>
      <c r="K80" s="69"/>
      <c r="L80" s="69"/>
      <c r="M80" s="69">
        <v>2000</v>
      </c>
      <c r="N80" s="69"/>
    </row>
    <row r="81" spans="1:15" ht="42.75">
      <c r="A81" s="54" t="s">
        <v>284</v>
      </c>
      <c r="B81" s="55" t="s">
        <v>28</v>
      </c>
      <c r="C81" s="9">
        <f t="shared" si="2"/>
        <v>820.8</v>
      </c>
      <c r="D81" s="11"/>
      <c r="E81" s="11"/>
      <c r="F81" s="9">
        <v>820.8</v>
      </c>
      <c r="G81" s="11"/>
      <c r="H81" s="9">
        <f t="shared" si="5"/>
        <v>820.8</v>
      </c>
      <c r="I81" s="67" t="s">
        <v>460</v>
      </c>
      <c r="J81" s="9">
        <f t="shared" si="1"/>
        <v>820.8</v>
      </c>
      <c r="K81" s="31"/>
      <c r="L81" s="31"/>
      <c r="M81" s="69">
        <v>820.8</v>
      </c>
      <c r="N81" s="31"/>
      <c r="O81" s="14"/>
    </row>
    <row r="82" spans="1:14" ht="39" customHeight="1" hidden="1">
      <c r="A82" s="54" t="s">
        <v>285</v>
      </c>
      <c r="B82" s="55" t="s">
        <v>29</v>
      </c>
      <c r="C82" s="9">
        <f t="shared" si="2"/>
        <v>0</v>
      </c>
      <c r="D82" s="9"/>
      <c r="E82" s="9"/>
      <c r="F82" s="9">
        <v>0</v>
      </c>
      <c r="G82" s="9"/>
      <c r="H82" s="9">
        <f t="shared" si="5"/>
        <v>0</v>
      </c>
      <c r="I82" s="67"/>
      <c r="J82" s="9">
        <f t="shared" si="1"/>
        <v>0</v>
      </c>
      <c r="K82" s="31"/>
      <c r="L82" s="31"/>
      <c r="M82" s="31"/>
      <c r="N82" s="31"/>
    </row>
    <row r="83" spans="1:15" ht="57">
      <c r="A83" s="54" t="s">
        <v>286</v>
      </c>
      <c r="B83" s="55" t="s">
        <v>287</v>
      </c>
      <c r="C83" s="9">
        <f t="shared" si="2"/>
        <v>1300</v>
      </c>
      <c r="D83" s="11"/>
      <c r="E83" s="11"/>
      <c r="F83" s="9">
        <v>1300</v>
      </c>
      <c r="G83" s="11"/>
      <c r="H83" s="9">
        <f t="shared" si="5"/>
        <v>1300</v>
      </c>
      <c r="I83" s="67" t="s">
        <v>460</v>
      </c>
      <c r="J83" s="9">
        <f t="shared" si="1"/>
        <v>1300</v>
      </c>
      <c r="K83" s="69"/>
      <c r="L83" s="69"/>
      <c r="M83" s="69">
        <v>1300</v>
      </c>
      <c r="N83" s="69"/>
      <c r="O83" s="14"/>
    </row>
    <row r="84" spans="1:14" ht="42" customHeight="1" hidden="1">
      <c r="A84" s="54" t="s">
        <v>288</v>
      </c>
      <c r="B84" s="55" t="s">
        <v>30</v>
      </c>
      <c r="C84" s="9">
        <f t="shared" si="2"/>
        <v>0</v>
      </c>
      <c r="D84" s="9"/>
      <c r="E84" s="9"/>
      <c r="F84" s="9">
        <v>0</v>
      </c>
      <c r="G84" s="9"/>
      <c r="H84" s="9">
        <f t="shared" si="5"/>
        <v>0</v>
      </c>
      <c r="I84" s="67" t="s">
        <v>460</v>
      </c>
      <c r="J84" s="9">
        <f t="shared" si="1"/>
        <v>0</v>
      </c>
      <c r="K84" s="69"/>
      <c r="L84" s="69"/>
      <c r="M84" s="69"/>
      <c r="N84" s="69"/>
    </row>
    <row r="85" spans="1:15" ht="65.25" customHeight="1">
      <c r="A85" s="54" t="s">
        <v>289</v>
      </c>
      <c r="B85" s="55" t="s">
        <v>291</v>
      </c>
      <c r="C85" s="9">
        <f t="shared" si="2"/>
        <v>3075.82</v>
      </c>
      <c r="D85" s="11"/>
      <c r="E85" s="11"/>
      <c r="F85" s="9">
        <v>3075.82</v>
      </c>
      <c r="G85" s="11"/>
      <c r="H85" s="9">
        <f t="shared" si="5"/>
        <v>3075.82</v>
      </c>
      <c r="I85" s="67" t="s">
        <v>460</v>
      </c>
      <c r="J85" s="9">
        <f t="shared" si="1"/>
        <v>3075.82</v>
      </c>
      <c r="K85" s="69"/>
      <c r="L85" s="69"/>
      <c r="M85" s="69">
        <v>3075.82</v>
      </c>
      <c r="N85" s="69"/>
      <c r="O85" s="14"/>
    </row>
    <row r="86" spans="1:14" ht="54.75" customHeight="1" hidden="1">
      <c r="A86" s="54" t="s">
        <v>290</v>
      </c>
      <c r="B86" s="55" t="s">
        <v>31</v>
      </c>
      <c r="C86" s="9">
        <f t="shared" si="2"/>
        <v>0</v>
      </c>
      <c r="D86" s="10"/>
      <c r="E86" s="10"/>
      <c r="F86" s="10">
        <v>0</v>
      </c>
      <c r="G86" s="10"/>
      <c r="H86" s="9">
        <f t="shared" si="5"/>
        <v>0</v>
      </c>
      <c r="I86" s="67"/>
      <c r="J86" s="9">
        <f t="shared" si="1"/>
        <v>0</v>
      </c>
      <c r="K86" s="31"/>
      <c r="L86" s="31"/>
      <c r="M86" s="31"/>
      <c r="N86" s="31"/>
    </row>
    <row r="87" spans="1:15" ht="28.5" hidden="1">
      <c r="A87" s="54" t="s">
        <v>292</v>
      </c>
      <c r="B87" s="55" t="s">
        <v>168</v>
      </c>
      <c r="C87" s="9">
        <f t="shared" si="2"/>
        <v>0</v>
      </c>
      <c r="D87" s="5"/>
      <c r="E87" s="5"/>
      <c r="F87" s="10">
        <v>0</v>
      </c>
      <c r="G87" s="5"/>
      <c r="H87" s="9">
        <f t="shared" si="5"/>
        <v>0</v>
      </c>
      <c r="I87" s="67"/>
      <c r="J87" s="9">
        <f aca="true" t="shared" si="7" ref="J87:J177">SUM(K87:N87)</f>
        <v>0</v>
      </c>
      <c r="K87" s="31"/>
      <c r="L87" s="31"/>
      <c r="M87" s="31"/>
      <c r="N87" s="31"/>
      <c r="O87" s="14"/>
    </row>
    <row r="88" spans="1:14" ht="51" customHeight="1">
      <c r="A88" s="54" t="s">
        <v>293</v>
      </c>
      <c r="B88" s="55" t="s">
        <v>32</v>
      </c>
      <c r="C88" s="9">
        <f aca="true" t="shared" si="8" ref="C88:C177">SUM(D88:G88)</f>
        <v>4609.74</v>
      </c>
      <c r="D88" s="10"/>
      <c r="E88" s="10"/>
      <c r="F88" s="10">
        <v>4609.74</v>
      </c>
      <c r="G88" s="10"/>
      <c r="H88" s="9">
        <f t="shared" si="5"/>
        <v>4609.74</v>
      </c>
      <c r="I88" s="67" t="s">
        <v>460</v>
      </c>
      <c r="J88" s="9">
        <f t="shared" si="7"/>
        <v>4609.74</v>
      </c>
      <c r="K88" s="69"/>
      <c r="L88" s="69"/>
      <c r="M88" s="69">
        <v>4609.74</v>
      </c>
      <c r="N88" s="69"/>
    </row>
    <row r="89" spans="1:15" ht="28.5" hidden="1">
      <c r="A89" s="54" t="s">
        <v>294</v>
      </c>
      <c r="B89" s="55" t="s">
        <v>171</v>
      </c>
      <c r="C89" s="9">
        <f t="shared" si="8"/>
        <v>0</v>
      </c>
      <c r="D89" s="5"/>
      <c r="E89" s="5"/>
      <c r="F89" s="10">
        <v>0</v>
      </c>
      <c r="G89" s="5"/>
      <c r="H89" s="9">
        <f t="shared" si="5"/>
        <v>0</v>
      </c>
      <c r="I89" s="67"/>
      <c r="J89" s="9">
        <f t="shared" si="7"/>
        <v>0</v>
      </c>
      <c r="K89" s="69"/>
      <c r="L89" s="69"/>
      <c r="M89" s="69"/>
      <c r="N89" s="69"/>
      <c r="O89" s="14"/>
    </row>
    <row r="90" spans="1:14" ht="81.75" customHeight="1">
      <c r="A90" s="54" t="s">
        <v>295</v>
      </c>
      <c r="B90" s="55" t="s">
        <v>33</v>
      </c>
      <c r="C90" s="9">
        <f t="shared" si="8"/>
        <v>2249.16</v>
      </c>
      <c r="D90" s="10"/>
      <c r="E90" s="10"/>
      <c r="F90" s="10">
        <v>2249.16</v>
      </c>
      <c r="G90" s="10"/>
      <c r="H90" s="9">
        <f t="shared" si="5"/>
        <v>2249.16</v>
      </c>
      <c r="I90" s="67" t="s">
        <v>460</v>
      </c>
      <c r="J90" s="9">
        <f t="shared" si="7"/>
        <v>2249.16</v>
      </c>
      <c r="K90" s="69"/>
      <c r="L90" s="69"/>
      <c r="M90" s="69">
        <v>2249.16</v>
      </c>
      <c r="N90" s="69"/>
    </row>
    <row r="91" spans="1:15" ht="77.25">
      <c r="A91" s="54" t="s">
        <v>296</v>
      </c>
      <c r="B91" s="55" t="s">
        <v>34</v>
      </c>
      <c r="C91" s="9">
        <f t="shared" si="8"/>
        <v>5113.11</v>
      </c>
      <c r="D91" s="5"/>
      <c r="E91" s="5"/>
      <c r="F91" s="10">
        <v>5113.11</v>
      </c>
      <c r="G91" s="5"/>
      <c r="H91" s="9">
        <f t="shared" si="5"/>
        <v>1910.76</v>
      </c>
      <c r="I91" s="67" t="s">
        <v>469</v>
      </c>
      <c r="J91" s="9">
        <f t="shared" si="7"/>
        <v>1910.76</v>
      </c>
      <c r="K91" s="69"/>
      <c r="L91" s="69"/>
      <c r="M91" s="69">
        <v>1910.76</v>
      </c>
      <c r="N91" s="69"/>
      <c r="O91" s="14"/>
    </row>
    <row r="92" spans="1:14" ht="28.5" hidden="1">
      <c r="A92" s="54" t="s">
        <v>297</v>
      </c>
      <c r="B92" s="55" t="s">
        <v>169</v>
      </c>
      <c r="C92" s="9">
        <f t="shared" si="8"/>
        <v>0</v>
      </c>
      <c r="D92" s="10"/>
      <c r="E92" s="10"/>
      <c r="F92" s="10">
        <v>0</v>
      </c>
      <c r="G92" s="10"/>
      <c r="H92" s="9">
        <f t="shared" si="5"/>
        <v>0</v>
      </c>
      <c r="I92" s="9"/>
      <c r="J92" s="9">
        <f t="shared" si="7"/>
        <v>0</v>
      </c>
      <c r="K92" s="69"/>
      <c r="L92" s="69"/>
      <c r="M92" s="69"/>
      <c r="N92" s="69"/>
    </row>
    <row r="93" spans="1:15" ht="42.75" hidden="1">
      <c r="A93" s="54" t="s">
        <v>298</v>
      </c>
      <c r="B93" s="55" t="s">
        <v>167</v>
      </c>
      <c r="C93" s="9">
        <f t="shared" si="8"/>
        <v>0</v>
      </c>
      <c r="D93" s="5"/>
      <c r="E93" s="5"/>
      <c r="F93" s="10">
        <v>0</v>
      </c>
      <c r="G93" s="5"/>
      <c r="H93" s="9">
        <f t="shared" si="5"/>
        <v>0</v>
      </c>
      <c r="I93" s="9"/>
      <c r="J93" s="9">
        <f t="shared" si="7"/>
        <v>0</v>
      </c>
      <c r="K93" s="69"/>
      <c r="L93" s="69"/>
      <c r="M93" s="69"/>
      <c r="N93" s="69"/>
      <c r="O93" s="14"/>
    </row>
    <row r="94" spans="1:14" ht="58.5" customHeight="1" hidden="1">
      <c r="A94" s="54" t="s">
        <v>299</v>
      </c>
      <c r="B94" s="55" t="s">
        <v>35</v>
      </c>
      <c r="C94" s="9">
        <f t="shared" si="8"/>
        <v>0</v>
      </c>
      <c r="D94" s="9"/>
      <c r="E94" s="9"/>
      <c r="F94" s="9">
        <v>0</v>
      </c>
      <c r="G94" s="9"/>
      <c r="H94" s="9">
        <f t="shared" si="5"/>
        <v>0</v>
      </c>
      <c r="I94" s="9"/>
      <c r="J94" s="9">
        <f t="shared" si="7"/>
        <v>0</v>
      </c>
      <c r="K94" s="69"/>
      <c r="L94" s="69"/>
      <c r="M94" s="69"/>
      <c r="N94" s="69"/>
    </row>
    <row r="95" spans="1:15" ht="42.75" hidden="1">
      <c r="A95" s="54" t="s">
        <v>300</v>
      </c>
      <c r="B95" s="58" t="s">
        <v>36</v>
      </c>
      <c r="C95" s="9">
        <f t="shared" si="8"/>
        <v>0</v>
      </c>
      <c r="D95" s="11"/>
      <c r="E95" s="11"/>
      <c r="F95" s="9">
        <v>0</v>
      </c>
      <c r="G95" s="11"/>
      <c r="H95" s="9">
        <f t="shared" si="5"/>
        <v>0</v>
      </c>
      <c r="I95" s="9"/>
      <c r="J95" s="9">
        <f t="shared" si="7"/>
        <v>0</v>
      </c>
      <c r="K95" s="69"/>
      <c r="L95" s="69"/>
      <c r="M95" s="69"/>
      <c r="N95" s="69"/>
      <c r="O95" s="14"/>
    </row>
    <row r="96" spans="1:14" ht="72" customHeight="1">
      <c r="A96" s="54" t="s">
        <v>301</v>
      </c>
      <c r="B96" s="55" t="s">
        <v>37</v>
      </c>
      <c r="C96" s="9">
        <f t="shared" si="8"/>
        <v>4929.63</v>
      </c>
      <c r="D96" s="9"/>
      <c r="E96" s="9"/>
      <c r="F96" s="9">
        <v>4929.63</v>
      </c>
      <c r="G96" s="9"/>
      <c r="H96" s="9">
        <f t="shared" si="5"/>
        <v>4929.63</v>
      </c>
      <c r="I96" s="67" t="s">
        <v>460</v>
      </c>
      <c r="J96" s="9">
        <f t="shared" si="7"/>
        <v>4929.63</v>
      </c>
      <c r="K96" s="69"/>
      <c r="L96" s="9"/>
      <c r="M96" s="9">
        <v>4929.63</v>
      </c>
      <c r="N96" s="69"/>
    </row>
    <row r="97" spans="1:15" ht="84.75" customHeight="1">
      <c r="A97" s="54" t="s">
        <v>302</v>
      </c>
      <c r="B97" s="55" t="s">
        <v>38</v>
      </c>
      <c r="C97" s="9">
        <f t="shared" si="8"/>
        <v>5172.5</v>
      </c>
      <c r="D97" s="11"/>
      <c r="E97" s="11"/>
      <c r="F97" s="9">
        <v>5172.5</v>
      </c>
      <c r="G97" s="11"/>
      <c r="H97" s="9">
        <f t="shared" si="5"/>
        <v>4825.58</v>
      </c>
      <c r="I97" s="67" t="s">
        <v>470</v>
      </c>
      <c r="J97" s="9">
        <f t="shared" si="7"/>
        <v>4825.58</v>
      </c>
      <c r="K97" s="69"/>
      <c r="L97" s="69"/>
      <c r="M97" s="69">
        <v>4825.58</v>
      </c>
      <c r="N97" s="69"/>
      <c r="O97" s="14"/>
    </row>
    <row r="98" spans="1:15" ht="53.25" customHeight="1" hidden="1">
      <c r="A98" s="54" t="s">
        <v>303</v>
      </c>
      <c r="B98" s="55" t="s">
        <v>39</v>
      </c>
      <c r="C98" s="9">
        <f t="shared" si="8"/>
        <v>0</v>
      </c>
      <c r="D98" s="11"/>
      <c r="E98" s="11"/>
      <c r="F98" s="9">
        <v>0</v>
      </c>
      <c r="G98" s="11"/>
      <c r="H98" s="9">
        <f t="shared" si="5"/>
        <v>0</v>
      </c>
      <c r="I98" s="9"/>
      <c r="J98" s="9">
        <f t="shared" si="7"/>
        <v>0</v>
      </c>
      <c r="K98" s="31"/>
      <c r="L98" s="31"/>
      <c r="M98" s="31"/>
      <c r="N98" s="31"/>
      <c r="O98" s="14"/>
    </row>
    <row r="99" spans="1:15" ht="62.25" customHeight="1">
      <c r="A99" s="54" t="s">
        <v>304</v>
      </c>
      <c r="B99" s="55" t="s">
        <v>40</v>
      </c>
      <c r="C99" s="9">
        <f t="shared" si="8"/>
        <v>3005.63</v>
      </c>
      <c r="D99" s="11"/>
      <c r="E99" s="11"/>
      <c r="F99" s="9">
        <v>3005.63</v>
      </c>
      <c r="G99" s="11"/>
      <c r="H99" s="9">
        <f t="shared" si="5"/>
        <v>3005.63</v>
      </c>
      <c r="I99" s="67" t="s">
        <v>460</v>
      </c>
      <c r="J99" s="9">
        <f t="shared" si="7"/>
        <v>3005.63</v>
      </c>
      <c r="K99" s="31"/>
      <c r="L99" s="31"/>
      <c r="M99" s="69">
        <v>3005.63</v>
      </c>
      <c r="N99" s="31"/>
      <c r="O99" s="14"/>
    </row>
    <row r="100" spans="1:15" ht="34.5" customHeight="1" hidden="1">
      <c r="A100" s="54" t="s">
        <v>305</v>
      </c>
      <c r="B100" s="55" t="s">
        <v>170</v>
      </c>
      <c r="C100" s="9">
        <f t="shared" si="8"/>
        <v>0</v>
      </c>
      <c r="D100" s="11"/>
      <c r="E100" s="11"/>
      <c r="F100" s="9">
        <v>0</v>
      </c>
      <c r="G100" s="11"/>
      <c r="H100" s="9">
        <f t="shared" si="5"/>
        <v>0</v>
      </c>
      <c r="I100" s="9"/>
      <c r="J100" s="9">
        <f t="shared" si="7"/>
        <v>0</v>
      </c>
      <c r="K100" s="31"/>
      <c r="L100" s="31"/>
      <c r="M100" s="31"/>
      <c r="N100" s="31"/>
      <c r="O100" s="14"/>
    </row>
    <row r="101" spans="1:15" ht="39" customHeight="1">
      <c r="A101" s="54" t="s">
        <v>306</v>
      </c>
      <c r="B101" s="55" t="s">
        <v>41</v>
      </c>
      <c r="C101" s="9">
        <f t="shared" si="8"/>
        <v>1278.16</v>
      </c>
      <c r="D101" s="11"/>
      <c r="E101" s="11"/>
      <c r="F101" s="9">
        <v>1278.16</v>
      </c>
      <c r="G101" s="11"/>
      <c r="H101" s="9">
        <f t="shared" si="5"/>
        <v>1278.16</v>
      </c>
      <c r="I101" s="67" t="s">
        <v>460</v>
      </c>
      <c r="J101" s="9">
        <f t="shared" si="7"/>
        <v>1278.16</v>
      </c>
      <c r="K101" s="69"/>
      <c r="L101" s="69"/>
      <c r="M101" s="69">
        <v>1278.16</v>
      </c>
      <c r="N101" s="69"/>
      <c r="O101" s="14"/>
    </row>
    <row r="102" spans="1:15" ht="48" customHeight="1">
      <c r="A102" s="54" t="s">
        <v>307</v>
      </c>
      <c r="B102" s="55" t="s">
        <v>42</v>
      </c>
      <c r="C102" s="9">
        <f t="shared" si="8"/>
        <v>1269.24</v>
      </c>
      <c r="D102" s="11"/>
      <c r="E102" s="11"/>
      <c r="F102" s="9">
        <v>1269.24</v>
      </c>
      <c r="G102" s="11"/>
      <c r="H102" s="9">
        <f t="shared" si="5"/>
        <v>1269.24</v>
      </c>
      <c r="I102" s="67" t="s">
        <v>460</v>
      </c>
      <c r="J102" s="9">
        <f t="shared" si="7"/>
        <v>1269.24</v>
      </c>
      <c r="K102" s="69"/>
      <c r="L102" s="69"/>
      <c r="M102" s="69">
        <v>1269.24</v>
      </c>
      <c r="N102" s="69"/>
      <c r="O102" s="14"/>
    </row>
    <row r="103" spans="1:15" ht="90.75" customHeight="1">
      <c r="A103" s="54" t="s">
        <v>308</v>
      </c>
      <c r="B103" s="55" t="s">
        <v>43</v>
      </c>
      <c r="C103" s="9">
        <f t="shared" si="8"/>
        <v>2588.91</v>
      </c>
      <c r="D103" s="11"/>
      <c r="E103" s="11"/>
      <c r="F103" s="9">
        <v>2588.91</v>
      </c>
      <c r="G103" s="11"/>
      <c r="H103" s="9">
        <f t="shared" si="5"/>
        <v>2388.9</v>
      </c>
      <c r="I103" s="67" t="s">
        <v>471</v>
      </c>
      <c r="J103" s="9">
        <f t="shared" si="7"/>
        <v>2388.9</v>
      </c>
      <c r="K103" s="69"/>
      <c r="L103" s="69"/>
      <c r="M103" s="69">
        <v>2388.9</v>
      </c>
      <c r="N103" s="69"/>
      <c r="O103" s="14"/>
    </row>
    <row r="104" spans="1:15" ht="48" customHeight="1">
      <c r="A104" s="54" t="s">
        <v>309</v>
      </c>
      <c r="B104" s="55" t="s">
        <v>44</v>
      </c>
      <c r="C104" s="9">
        <f t="shared" si="8"/>
        <v>4337.12</v>
      </c>
      <c r="D104" s="11"/>
      <c r="E104" s="11"/>
      <c r="F104" s="9">
        <v>4337.12</v>
      </c>
      <c r="G104" s="11"/>
      <c r="H104" s="9">
        <f t="shared" si="5"/>
        <v>4337.12</v>
      </c>
      <c r="I104" s="67" t="s">
        <v>460</v>
      </c>
      <c r="J104" s="9">
        <f t="shared" si="7"/>
        <v>4337.12</v>
      </c>
      <c r="K104" s="69"/>
      <c r="L104" s="69"/>
      <c r="M104" s="69">
        <v>4337.12</v>
      </c>
      <c r="N104" s="69"/>
      <c r="O104" s="14"/>
    </row>
    <row r="105" spans="1:15" ht="60" customHeight="1">
      <c r="A105" s="54" t="s">
        <v>310</v>
      </c>
      <c r="B105" s="55" t="s">
        <v>45</v>
      </c>
      <c r="C105" s="9">
        <f t="shared" si="8"/>
        <v>1052.06</v>
      </c>
      <c r="D105" s="11"/>
      <c r="E105" s="11"/>
      <c r="F105" s="9">
        <v>1052.06</v>
      </c>
      <c r="G105" s="11"/>
      <c r="H105" s="9">
        <f t="shared" si="5"/>
        <v>1052.06</v>
      </c>
      <c r="I105" s="67" t="s">
        <v>460</v>
      </c>
      <c r="J105" s="9">
        <f t="shared" si="7"/>
        <v>1052.06</v>
      </c>
      <c r="K105" s="69"/>
      <c r="L105" s="69"/>
      <c r="M105" s="69">
        <v>1052.06</v>
      </c>
      <c r="N105" s="69"/>
      <c r="O105" s="14"/>
    </row>
    <row r="106" spans="1:15" ht="64.5" customHeight="1" hidden="1">
      <c r="A106" s="54" t="s">
        <v>311</v>
      </c>
      <c r="B106" s="55" t="s">
        <v>99</v>
      </c>
      <c r="C106" s="9">
        <f t="shared" si="8"/>
        <v>0</v>
      </c>
      <c r="D106" s="11"/>
      <c r="E106" s="11"/>
      <c r="F106" s="9">
        <v>0</v>
      </c>
      <c r="G106" s="11"/>
      <c r="H106" s="9">
        <f t="shared" si="5"/>
        <v>0</v>
      </c>
      <c r="I106" s="67" t="s">
        <v>460</v>
      </c>
      <c r="J106" s="9">
        <f t="shared" si="7"/>
        <v>0</v>
      </c>
      <c r="K106" s="69"/>
      <c r="L106" s="69"/>
      <c r="M106" s="69"/>
      <c r="N106" s="69"/>
      <c r="O106" s="14"/>
    </row>
    <row r="107" spans="1:15" ht="50.25" customHeight="1">
      <c r="A107" s="54" t="s">
        <v>312</v>
      </c>
      <c r="B107" s="55" t="s">
        <v>314</v>
      </c>
      <c r="C107" s="9">
        <f t="shared" si="8"/>
        <v>1716.67</v>
      </c>
      <c r="D107" s="11"/>
      <c r="E107" s="11"/>
      <c r="F107" s="9">
        <v>1716.67</v>
      </c>
      <c r="G107" s="11"/>
      <c r="H107" s="9">
        <f t="shared" si="5"/>
        <v>1716.67</v>
      </c>
      <c r="I107" s="67" t="s">
        <v>460</v>
      </c>
      <c r="J107" s="9">
        <f t="shared" si="7"/>
        <v>1716.67</v>
      </c>
      <c r="K107" s="69"/>
      <c r="L107" s="69"/>
      <c r="M107" s="69">
        <v>1716.67</v>
      </c>
      <c r="N107" s="69"/>
      <c r="O107" s="14"/>
    </row>
    <row r="108" spans="1:15" ht="46.5" customHeight="1" hidden="1">
      <c r="A108" s="54" t="s">
        <v>313</v>
      </c>
      <c r="B108" s="55" t="s">
        <v>100</v>
      </c>
      <c r="C108" s="9">
        <f t="shared" si="8"/>
        <v>0</v>
      </c>
      <c r="D108" s="11"/>
      <c r="E108" s="11"/>
      <c r="F108" s="9">
        <v>0</v>
      </c>
      <c r="G108" s="11"/>
      <c r="H108" s="9">
        <f t="shared" si="5"/>
        <v>0</v>
      </c>
      <c r="I108" s="67" t="s">
        <v>460</v>
      </c>
      <c r="J108" s="9">
        <f t="shared" si="7"/>
        <v>0</v>
      </c>
      <c r="K108" s="69"/>
      <c r="L108" s="69"/>
      <c r="M108" s="69"/>
      <c r="N108" s="69"/>
      <c r="O108" s="14"/>
    </row>
    <row r="109" spans="1:15" ht="38.25" customHeight="1" hidden="1">
      <c r="A109" s="54" t="s">
        <v>315</v>
      </c>
      <c r="B109" s="55" t="s">
        <v>101</v>
      </c>
      <c r="C109" s="9">
        <f t="shared" si="8"/>
        <v>0</v>
      </c>
      <c r="D109" s="11"/>
      <c r="E109" s="11"/>
      <c r="F109" s="9">
        <v>0</v>
      </c>
      <c r="G109" s="11"/>
      <c r="H109" s="9">
        <f t="shared" si="5"/>
        <v>0</v>
      </c>
      <c r="I109" s="67" t="s">
        <v>460</v>
      </c>
      <c r="J109" s="9">
        <f t="shared" si="7"/>
        <v>0</v>
      </c>
      <c r="K109" s="69"/>
      <c r="L109" s="69"/>
      <c r="M109" s="69"/>
      <c r="N109" s="69"/>
      <c r="O109" s="14"/>
    </row>
    <row r="110" spans="1:15" ht="90" customHeight="1">
      <c r="A110" s="54" t="s">
        <v>316</v>
      </c>
      <c r="B110" s="55" t="s">
        <v>323</v>
      </c>
      <c r="C110" s="9">
        <f t="shared" si="8"/>
        <v>592.26</v>
      </c>
      <c r="D110" s="11"/>
      <c r="E110" s="11"/>
      <c r="F110" s="9">
        <v>592.26</v>
      </c>
      <c r="G110" s="11"/>
      <c r="H110" s="9">
        <f t="shared" si="5"/>
        <v>505.74</v>
      </c>
      <c r="I110" s="67" t="s">
        <v>472</v>
      </c>
      <c r="J110" s="9">
        <f t="shared" si="7"/>
        <v>505.74</v>
      </c>
      <c r="K110" s="69"/>
      <c r="L110" s="69"/>
      <c r="M110" s="69">
        <v>505.74</v>
      </c>
      <c r="N110" s="69"/>
      <c r="O110" s="14"/>
    </row>
    <row r="111" spans="1:15" ht="38.25" customHeight="1" hidden="1">
      <c r="A111" s="54" t="s">
        <v>317</v>
      </c>
      <c r="B111" s="55" t="s">
        <v>102</v>
      </c>
      <c r="C111" s="9">
        <f t="shared" si="8"/>
        <v>0</v>
      </c>
      <c r="D111" s="11"/>
      <c r="E111" s="11"/>
      <c r="F111" s="9">
        <v>0</v>
      </c>
      <c r="G111" s="11"/>
      <c r="H111" s="9">
        <f t="shared" si="5"/>
        <v>0</v>
      </c>
      <c r="I111" s="9"/>
      <c r="J111" s="9">
        <f t="shared" si="7"/>
        <v>0</v>
      </c>
      <c r="K111" s="69"/>
      <c r="L111" s="69"/>
      <c r="M111" s="69"/>
      <c r="N111" s="69"/>
      <c r="O111" s="14"/>
    </row>
    <row r="112" spans="1:15" ht="32.25" customHeight="1" hidden="1">
      <c r="A112" s="54" t="s">
        <v>318</v>
      </c>
      <c r="B112" s="55" t="s">
        <v>103</v>
      </c>
      <c r="C112" s="9">
        <f t="shared" si="8"/>
        <v>0</v>
      </c>
      <c r="D112" s="11"/>
      <c r="E112" s="11"/>
      <c r="F112" s="9">
        <v>0</v>
      </c>
      <c r="G112" s="11"/>
      <c r="H112" s="9">
        <f t="shared" si="5"/>
        <v>0</v>
      </c>
      <c r="I112" s="9"/>
      <c r="J112" s="9">
        <f t="shared" si="7"/>
        <v>0</v>
      </c>
      <c r="K112" s="69"/>
      <c r="L112" s="69"/>
      <c r="M112" s="69"/>
      <c r="N112" s="69"/>
      <c r="O112" s="14"/>
    </row>
    <row r="113" spans="1:15" ht="35.25" customHeight="1" hidden="1">
      <c r="A113" s="54" t="s">
        <v>319</v>
      </c>
      <c r="B113" s="55" t="s">
        <v>104</v>
      </c>
      <c r="C113" s="9">
        <f t="shared" si="8"/>
        <v>0</v>
      </c>
      <c r="D113" s="11"/>
      <c r="E113" s="11"/>
      <c r="F113" s="9">
        <v>0</v>
      </c>
      <c r="G113" s="11"/>
      <c r="H113" s="9">
        <f t="shared" si="5"/>
        <v>0</v>
      </c>
      <c r="I113" s="9"/>
      <c r="J113" s="9">
        <f t="shared" si="7"/>
        <v>0</v>
      </c>
      <c r="K113" s="69"/>
      <c r="L113" s="69"/>
      <c r="M113" s="69"/>
      <c r="N113" s="69"/>
      <c r="O113" s="14"/>
    </row>
    <row r="114" spans="1:15" ht="48" customHeight="1">
      <c r="A114" s="54" t="s">
        <v>320</v>
      </c>
      <c r="B114" s="55" t="s">
        <v>324</v>
      </c>
      <c r="C114" s="9">
        <f t="shared" si="8"/>
        <v>488.7</v>
      </c>
      <c r="D114" s="11"/>
      <c r="E114" s="11"/>
      <c r="F114" s="9">
        <v>488.7</v>
      </c>
      <c r="G114" s="11"/>
      <c r="H114" s="9">
        <f t="shared" si="5"/>
        <v>488.7</v>
      </c>
      <c r="I114" s="67" t="s">
        <v>460</v>
      </c>
      <c r="J114" s="9">
        <f t="shared" si="7"/>
        <v>488.7</v>
      </c>
      <c r="K114" s="69"/>
      <c r="L114" s="69"/>
      <c r="M114" s="69">
        <v>488.7</v>
      </c>
      <c r="N114" s="69"/>
      <c r="O114" s="14"/>
    </row>
    <row r="115" spans="1:15" ht="78" customHeight="1">
      <c r="A115" s="54" t="s">
        <v>321</v>
      </c>
      <c r="B115" s="55" t="s">
        <v>105</v>
      </c>
      <c r="C115" s="9">
        <f t="shared" si="8"/>
        <v>3582.36</v>
      </c>
      <c r="D115" s="11"/>
      <c r="E115" s="11"/>
      <c r="F115" s="9">
        <v>3582.36</v>
      </c>
      <c r="G115" s="11"/>
      <c r="H115" s="9">
        <f t="shared" si="5"/>
        <v>3582.36</v>
      </c>
      <c r="I115" s="67" t="s">
        <v>460</v>
      </c>
      <c r="J115" s="9">
        <f t="shared" si="7"/>
        <v>3582.36</v>
      </c>
      <c r="K115" s="31"/>
      <c r="L115" s="31"/>
      <c r="M115" s="69">
        <v>3582.36</v>
      </c>
      <c r="N115" s="31"/>
      <c r="O115" s="14"/>
    </row>
    <row r="116" spans="1:15" ht="46.5" customHeight="1">
      <c r="A116" s="54" t="s">
        <v>322</v>
      </c>
      <c r="B116" s="55" t="s">
        <v>106</v>
      </c>
      <c r="C116" s="9">
        <f t="shared" si="8"/>
        <v>1300</v>
      </c>
      <c r="D116" s="11"/>
      <c r="E116" s="11"/>
      <c r="F116" s="9">
        <v>1300</v>
      </c>
      <c r="G116" s="11"/>
      <c r="H116" s="9">
        <f aca="true" t="shared" si="9" ref="H116:H123">J116</f>
        <v>1300</v>
      </c>
      <c r="I116" s="67" t="s">
        <v>460</v>
      </c>
      <c r="J116" s="9">
        <f t="shared" si="7"/>
        <v>1300</v>
      </c>
      <c r="K116" s="69"/>
      <c r="L116" s="69"/>
      <c r="M116" s="69">
        <v>1300</v>
      </c>
      <c r="N116" s="69"/>
      <c r="O116" s="14"/>
    </row>
    <row r="117" spans="1:15" ht="39.75" customHeight="1" hidden="1">
      <c r="A117" s="54" t="s">
        <v>325</v>
      </c>
      <c r="B117" s="59" t="s">
        <v>107</v>
      </c>
      <c r="C117" s="9">
        <f t="shared" si="8"/>
        <v>0</v>
      </c>
      <c r="D117" s="9"/>
      <c r="E117" s="9"/>
      <c r="F117" s="9"/>
      <c r="G117" s="9"/>
      <c r="H117" s="9">
        <f t="shared" si="9"/>
        <v>0</v>
      </c>
      <c r="I117" s="9"/>
      <c r="J117" s="9">
        <f t="shared" si="7"/>
        <v>0</v>
      </c>
      <c r="K117" s="69"/>
      <c r="L117" s="69"/>
      <c r="M117" s="69"/>
      <c r="N117" s="69"/>
      <c r="O117" s="14"/>
    </row>
    <row r="118" spans="1:15" ht="30.75" customHeight="1" hidden="1">
      <c r="A118" s="54" t="s">
        <v>326</v>
      </c>
      <c r="B118" s="55" t="s">
        <v>108</v>
      </c>
      <c r="C118" s="9">
        <f t="shared" si="8"/>
        <v>0</v>
      </c>
      <c r="D118" s="9"/>
      <c r="E118" s="9"/>
      <c r="F118" s="9"/>
      <c r="G118" s="9"/>
      <c r="H118" s="9">
        <f t="shared" si="9"/>
        <v>0</v>
      </c>
      <c r="I118" s="9"/>
      <c r="J118" s="9">
        <f t="shared" si="7"/>
        <v>0</v>
      </c>
      <c r="K118" s="69"/>
      <c r="L118" s="69"/>
      <c r="M118" s="69"/>
      <c r="N118" s="69"/>
      <c r="O118" s="14"/>
    </row>
    <row r="119" spans="1:15" ht="323.25" customHeight="1">
      <c r="A119" s="54" t="s">
        <v>327</v>
      </c>
      <c r="B119" s="52" t="s">
        <v>109</v>
      </c>
      <c r="C119" s="9">
        <f t="shared" si="8"/>
        <v>900</v>
      </c>
      <c r="D119" s="9"/>
      <c r="E119" s="9"/>
      <c r="F119" s="9">
        <v>900</v>
      </c>
      <c r="G119" s="9"/>
      <c r="H119" s="9">
        <f t="shared" si="9"/>
        <v>818.88</v>
      </c>
      <c r="I119" s="67" t="s">
        <v>473</v>
      </c>
      <c r="J119" s="9">
        <f t="shared" si="7"/>
        <v>818.88</v>
      </c>
      <c r="K119" s="69"/>
      <c r="L119" s="69"/>
      <c r="M119" s="9">
        <v>818.88</v>
      </c>
      <c r="N119" s="69"/>
      <c r="O119" s="14"/>
    </row>
    <row r="120" spans="1:15" ht="36" customHeight="1">
      <c r="A120" s="54" t="s">
        <v>328</v>
      </c>
      <c r="B120" s="55" t="s">
        <v>332</v>
      </c>
      <c r="C120" s="9">
        <f t="shared" si="8"/>
        <v>200</v>
      </c>
      <c r="D120" s="9"/>
      <c r="E120" s="9"/>
      <c r="F120" s="9">
        <v>200</v>
      </c>
      <c r="G120" s="9"/>
      <c r="H120" s="9">
        <f t="shared" si="9"/>
        <v>198</v>
      </c>
      <c r="I120" s="92" t="s">
        <v>474</v>
      </c>
      <c r="J120" s="9">
        <f t="shared" si="7"/>
        <v>198</v>
      </c>
      <c r="K120" s="69"/>
      <c r="L120" s="69"/>
      <c r="M120" s="9">
        <v>198</v>
      </c>
      <c r="N120" s="69"/>
      <c r="O120" s="14"/>
    </row>
    <row r="121" spans="1:15" ht="35.25" customHeight="1">
      <c r="A121" s="54" t="s">
        <v>329</v>
      </c>
      <c r="B121" s="55" t="s">
        <v>333</v>
      </c>
      <c r="C121" s="9">
        <f t="shared" si="8"/>
        <v>350</v>
      </c>
      <c r="D121" s="9"/>
      <c r="E121" s="9"/>
      <c r="F121" s="9">
        <v>350</v>
      </c>
      <c r="G121" s="9"/>
      <c r="H121" s="9">
        <f t="shared" si="9"/>
        <v>341.5</v>
      </c>
      <c r="I121" s="92" t="s">
        <v>475</v>
      </c>
      <c r="J121" s="9">
        <f t="shared" si="7"/>
        <v>341.5</v>
      </c>
      <c r="K121" s="31"/>
      <c r="L121" s="31"/>
      <c r="M121" s="9">
        <v>341.5</v>
      </c>
      <c r="N121" s="31"/>
      <c r="O121" s="14"/>
    </row>
    <row r="122" spans="1:15" ht="29.25" customHeight="1">
      <c r="A122" s="54" t="s">
        <v>330</v>
      </c>
      <c r="B122" s="55" t="s">
        <v>334</v>
      </c>
      <c r="C122" s="9">
        <f t="shared" si="8"/>
        <v>119.37</v>
      </c>
      <c r="D122" s="9"/>
      <c r="E122" s="9"/>
      <c r="F122" s="9">
        <v>119.37</v>
      </c>
      <c r="G122" s="9"/>
      <c r="H122" s="9">
        <f t="shared" si="9"/>
        <v>119.37</v>
      </c>
      <c r="I122" s="67" t="s">
        <v>460</v>
      </c>
      <c r="J122" s="9">
        <f t="shared" si="7"/>
        <v>119.37</v>
      </c>
      <c r="K122" s="31"/>
      <c r="L122" s="31"/>
      <c r="M122" s="9">
        <v>119.37</v>
      </c>
      <c r="N122" s="31"/>
      <c r="O122" s="14"/>
    </row>
    <row r="123" spans="1:15" ht="29.25" customHeight="1">
      <c r="A123" s="54" t="s">
        <v>331</v>
      </c>
      <c r="B123" s="55" t="s">
        <v>335</v>
      </c>
      <c r="C123" s="9">
        <f t="shared" si="8"/>
        <v>269.45</v>
      </c>
      <c r="D123" s="9"/>
      <c r="E123" s="9"/>
      <c r="F123" s="9">
        <v>269.45</v>
      </c>
      <c r="G123" s="9"/>
      <c r="H123" s="9">
        <f t="shared" si="9"/>
        <v>269.45</v>
      </c>
      <c r="I123" s="67" t="s">
        <v>460</v>
      </c>
      <c r="J123" s="9">
        <f t="shared" si="7"/>
        <v>269.45</v>
      </c>
      <c r="K123" s="31"/>
      <c r="L123" s="31"/>
      <c r="M123" s="9">
        <v>269.45</v>
      </c>
      <c r="N123" s="31"/>
      <c r="O123" s="14"/>
    </row>
    <row r="124" spans="1:15" ht="24" customHeight="1">
      <c r="A124" s="56" t="s">
        <v>97</v>
      </c>
      <c r="B124" s="57" t="s">
        <v>110</v>
      </c>
      <c r="C124" s="9">
        <f t="shared" si="8"/>
        <v>1339.9099999999999</v>
      </c>
      <c r="D124" s="9">
        <f>SUM(D125:D128)</f>
        <v>0</v>
      </c>
      <c r="E124" s="9">
        <f>SUM(E125:E128)</f>
        <v>0</v>
      </c>
      <c r="F124" s="9">
        <f>SUM(F125:F128)</f>
        <v>1339.9099999999999</v>
      </c>
      <c r="G124" s="9">
        <f>SUM(G125:G128)</f>
        <v>0</v>
      </c>
      <c r="H124" s="9">
        <f>SUM(H125:H128)</f>
        <v>1302.81</v>
      </c>
      <c r="I124" s="67"/>
      <c r="J124" s="9">
        <f>SUM(K124:N124)</f>
        <v>1302.81</v>
      </c>
      <c r="K124" s="9">
        <f>SUM(K125:K128)</f>
        <v>0</v>
      </c>
      <c r="L124" s="9">
        <f>SUM(L125:L128)</f>
        <v>0</v>
      </c>
      <c r="M124" s="9">
        <f>SUM(M125:M128)</f>
        <v>1302.81</v>
      </c>
      <c r="N124" s="9">
        <f>SUM(N125:N128)</f>
        <v>0</v>
      </c>
      <c r="O124" s="14"/>
    </row>
    <row r="125" spans="1:15" ht="80.25" customHeight="1">
      <c r="A125" s="54" t="s">
        <v>336</v>
      </c>
      <c r="B125" s="55" t="s">
        <v>111</v>
      </c>
      <c r="C125" s="9">
        <f t="shared" si="8"/>
        <v>500</v>
      </c>
      <c r="D125" s="11"/>
      <c r="E125" s="11"/>
      <c r="F125" s="9">
        <v>500</v>
      </c>
      <c r="G125" s="11"/>
      <c r="H125" s="9">
        <f>J125</f>
        <v>500</v>
      </c>
      <c r="I125" s="67" t="s">
        <v>460</v>
      </c>
      <c r="J125" s="9">
        <f t="shared" si="7"/>
        <v>500</v>
      </c>
      <c r="K125" s="31"/>
      <c r="L125" s="31"/>
      <c r="M125" s="69">
        <v>500</v>
      </c>
      <c r="N125" s="31"/>
      <c r="O125" s="14"/>
    </row>
    <row r="126" spans="1:15" ht="45.75" customHeight="1">
      <c r="A126" s="54" t="s">
        <v>337</v>
      </c>
      <c r="B126" s="55" t="s">
        <v>112</v>
      </c>
      <c r="C126" s="9">
        <f t="shared" si="8"/>
        <v>400</v>
      </c>
      <c r="D126" s="11"/>
      <c r="E126" s="11"/>
      <c r="F126" s="9">
        <v>400</v>
      </c>
      <c r="G126" s="11"/>
      <c r="H126" s="9">
        <f>J126</f>
        <v>362.9</v>
      </c>
      <c r="I126" s="67" t="s">
        <v>460</v>
      </c>
      <c r="J126" s="9">
        <f t="shared" si="7"/>
        <v>362.9</v>
      </c>
      <c r="K126" s="69"/>
      <c r="L126" s="69"/>
      <c r="M126" s="69">
        <v>362.9</v>
      </c>
      <c r="N126" s="69"/>
      <c r="O126" s="14"/>
    </row>
    <row r="127" spans="1:15" ht="39.75" customHeight="1">
      <c r="A127" s="54" t="s">
        <v>338</v>
      </c>
      <c r="B127" s="55" t="s">
        <v>113</v>
      </c>
      <c r="C127" s="9">
        <f t="shared" si="8"/>
        <v>40.02</v>
      </c>
      <c r="D127" s="11"/>
      <c r="E127" s="11"/>
      <c r="F127" s="9">
        <v>40.02</v>
      </c>
      <c r="G127" s="11"/>
      <c r="H127" s="9">
        <f>J127</f>
        <v>40.02</v>
      </c>
      <c r="I127" s="67" t="s">
        <v>460</v>
      </c>
      <c r="J127" s="9">
        <f t="shared" si="7"/>
        <v>40.02</v>
      </c>
      <c r="K127" s="69"/>
      <c r="L127" s="69"/>
      <c r="M127" s="69">
        <v>40.02</v>
      </c>
      <c r="N127" s="69"/>
      <c r="O127" s="14"/>
    </row>
    <row r="128" spans="1:15" ht="39.75" customHeight="1">
      <c r="A128" s="54" t="s">
        <v>339</v>
      </c>
      <c r="B128" s="55" t="s">
        <v>114</v>
      </c>
      <c r="C128" s="9">
        <f t="shared" si="8"/>
        <v>399.89</v>
      </c>
      <c r="D128" s="11"/>
      <c r="E128" s="11"/>
      <c r="F128" s="9">
        <v>399.89</v>
      </c>
      <c r="G128" s="11"/>
      <c r="H128" s="9">
        <f>J128</f>
        <v>399.89</v>
      </c>
      <c r="I128" s="67" t="s">
        <v>460</v>
      </c>
      <c r="J128" s="9">
        <f t="shared" si="7"/>
        <v>399.89</v>
      </c>
      <c r="K128" s="69"/>
      <c r="L128" s="69"/>
      <c r="M128" s="69">
        <v>399.89</v>
      </c>
      <c r="N128" s="69"/>
      <c r="O128" s="14"/>
    </row>
    <row r="129" spans="1:15" ht="25.5" customHeight="1">
      <c r="A129" s="60" t="s">
        <v>152</v>
      </c>
      <c r="B129" s="57" t="s">
        <v>340</v>
      </c>
      <c r="C129" s="9"/>
      <c r="D129" s="11"/>
      <c r="E129" s="11"/>
      <c r="F129" s="11"/>
      <c r="G129" s="11"/>
      <c r="H129" s="9"/>
      <c r="I129" s="9"/>
      <c r="J129" s="9"/>
      <c r="K129" s="69"/>
      <c r="L129" s="69"/>
      <c r="M129" s="69"/>
      <c r="N129" s="69"/>
      <c r="O129" s="14"/>
    </row>
    <row r="130" spans="1:15" ht="32.25" customHeight="1">
      <c r="A130" s="56" t="s">
        <v>161</v>
      </c>
      <c r="B130" s="57" t="s">
        <v>56</v>
      </c>
      <c r="C130" s="9">
        <f>SUM(D130:G130)</f>
        <v>310</v>
      </c>
      <c r="D130" s="9">
        <f>SUM(D131:D134)</f>
        <v>0</v>
      </c>
      <c r="E130" s="9">
        <f aca="true" t="shared" si="10" ref="E130:N130">SUM(E131:E134)</f>
        <v>0</v>
      </c>
      <c r="F130" s="9">
        <f t="shared" si="10"/>
        <v>310</v>
      </c>
      <c r="G130" s="9">
        <f t="shared" si="10"/>
        <v>0</v>
      </c>
      <c r="H130" s="9">
        <f t="shared" si="10"/>
        <v>310</v>
      </c>
      <c r="I130" s="9"/>
      <c r="J130" s="9">
        <f t="shared" si="10"/>
        <v>310</v>
      </c>
      <c r="K130" s="9">
        <f t="shared" si="10"/>
        <v>0</v>
      </c>
      <c r="L130" s="9">
        <f t="shared" si="10"/>
        <v>0</v>
      </c>
      <c r="M130" s="9">
        <f t="shared" si="10"/>
        <v>310</v>
      </c>
      <c r="N130" s="9">
        <f t="shared" si="10"/>
        <v>0</v>
      </c>
      <c r="O130" s="14"/>
    </row>
    <row r="131" spans="1:15" ht="82.5" customHeight="1">
      <c r="A131" s="54" t="s">
        <v>6</v>
      </c>
      <c r="B131" s="55" t="s">
        <v>341</v>
      </c>
      <c r="C131" s="9">
        <f t="shared" si="8"/>
        <v>70</v>
      </c>
      <c r="D131" s="11"/>
      <c r="E131" s="11"/>
      <c r="F131" s="9">
        <v>70</v>
      </c>
      <c r="G131" s="11"/>
      <c r="H131" s="9">
        <f>J131</f>
        <v>70</v>
      </c>
      <c r="I131" s="67"/>
      <c r="J131" s="9">
        <f t="shared" si="7"/>
        <v>70</v>
      </c>
      <c r="K131" s="69"/>
      <c r="L131" s="69"/>
      <c r="M131" s="69">
        <v>70</v>
      </c>
      <c r="N131" s="69"/>
      <c r="O131" s="14"/>
    </row>
    <row r="132" spans="1:15" ht="62.25" customHeight="1">
      <c r="A132" s="54" t="s">
        <v>7</v>
      </c>
      <c r="B132" s="59" t="s">
        <v>342</v>
      </c>
      <c r="C132" s="9">
        <f t="shared" si="8"/>
        <v>70</v>
      </c>
      <c r="D132" s="11"/>
      <c r="E132" s="11"/>
      <c r="F132" s="9">
        <v>70</v>
      </c>
      <c r="G132" s="11"/>
      <c r="H132" s="9">
        <f>J132</f>
        <v>70</v>
      </c>
      <c r="I132" s="67"/>
      <c r="J132" s="9">
        <f t="shared" si="7"/>
        <v>70</v>
      </c>
      <c r="K132" s="69"/>
      <c r="L132" s="69"/>
      <c r="M132" s="69">
        <v>70</v>
      </c>
      <c r="N132" s="69"/>
      <c r="O132" s="14"/>
    </row>
    <row r="133" spans="1:15" ht="62.25" customHeight="1">
      <c r="A133" s="54" t="s">
        <v>8</v>
      </c>
      <c r="B133" s="59" t="s">
        <v>343</v>
      </c>
      <c r="C133" s="9">
        <f t="shared" si="8"/>
        <v>70</v>
      </c>
      <c r="D133" s="11"/>
      <c r="E133" s="11"/>
      <c r="F133" s="9">
        <v>70</v>
      </c>
      <c r="G133" s="11"/>
      <c r="H133" s="9">
        <f>J133</f>
        <v>70</v>
      </c>
      <c r="I133" s="67"/>
      <c r="J133" s="9">
        <f t="shared" si="7"/>
        <v>70</v>
      </c>
      <c r="K133" s="69"/>
      <c r="L133" s="69"/>
      <c r="M133" s="69">
        <v>70</v>
      </c>
      <c r="N133" s="69"/>
      <c r="O133" s="14"/>
    </row>
    <row r="134" spans="1:15" ht="33" customHeight="1">
      <c r="A134" s="54" t="s">
        <v>9</v>
      </c>
      <c r="B134" s="59" t="s">
        <v>344</v>
      </c>
      <c r="C134" s="9">
        <f>SUM(D134:G134)</f>
        <v>100</v>
      </c>
      <c r="D134" s="11"/>
      <c r="E134" s="11"/>
      <c r="F134" s="9">
        <v>100</v>
      </c>
      <c r="G134" s="11"/>
      <c r="H134" s="9">
        <f>J134</f>
        <v>100</v>
      </c>
      <c r="I134" s="67"/>
      <c r="J134" s="9">
        <f t="shared" si="7"/>
        <v>100</v>
      </c>
      <c r="K134" s="69"/>
      <c r="L134" s="69"/>
      <c r="M134" s="69">
        <v>100</v>
      </c>
      <c r="N134" s="69"/>
      <c r="O134" s="14"/>
    </row>
    <row r="135" spans="1:15" s="15" customFormat="1" ht="32.25" customHeight="1">
      <c r="A135" s="65" t="s">
        <v>162</v>
      </c>
      <c r="B135" s="63" t="s">
        <v>20</v>
      </c>
      <c r="C135" s="11">
        <f aca="true" t="shared" si="11" ref="C135:C141">SUM(D135:G135)</f>
        <v>1685</v>
      </c>
      <c r="D135" s="11">
        <f>SUM(D136:D140)</f>
        <v>0</v>
      </c>
      <c r="E135" s="11">
        <f aca="true" t="shared" si="12" ref="E135:N135">SUM(E136:E140)</f>
        <v>0</v>
      </c>
      <c r="F135" s="11">
        <f t="shared" si="12"/>
        <v>1685</v>
      </c>
      <c r="G135" s="11">
        <f t="shared" si="12"/>
        <v>0</v>
      </c>
      <c r="H135" s="11">
        <f t="shared" si="12"/>
        <v>1685</v>
      </c>
      <c r="I135" s="11"/>
      <c r="J135" s="11">
        <f t="shared" si="12"/>
        <v>1685</v>
      </c>
      <c r="K135" s="11">
        <f t="shared" si="12"/>
        <v>0</v>
      </c>
      <c r="L135" s="11">
        <f t="shared" si="12"/>
        <v>0</v>
      </c>
      <c r="M135" s="11">
        <f t="shared" si="12"/>
        <v>1685</v>
      </c>
      <c r="N135" s="11">
        <f t="shared" si="12"/>
        <v>0</v>
      </c>
      <c r="O135" s="64"/>
    </row>
    <row r="136" spans="1:15" ht="48" customHeight="1">
      <c r="A136" s="61" t="s">
        <v>18</v>
      </c>
      <c r="B136" s="59" t="s">
        <v>345</v>
      </c>
      <c r="C136" s="9">
        <f t="shared" si="11"/>
        <v>285</v>
      </c>
      <c r="D136" s="11"/>
      <c r="E136" s="11"/>
      <c r="F136" s="9">
        <v>285</v>
      </c>
      <c r="G136" s="11"/>
      <c r="H136" s="9">
        <f>J136</f>
        <v>285</v>
      </c>
      <c r="I136" s="9"/>
      <c r="J136" s="9">
        <f t="shared" si="7"/>
        <v>285</v>
      </c>
      <c r="K136" s="69"/>
      <c r="L136" s="69"/>
      <c r="M136" s="69">
        <v>285</v>
      </c>
      <c r="N136" s="69"/>
      <c r="O136" s="14"/>
    </row>
    <row r="137" spans="1:15" ht="48" customHeight="1">
      <c r="A137" s="61" t="s">
        <v>19</v>
      </c>
      <c r="B137" s="59" t="s">
        <v>346</v>
      </c>
      <c r="C137" s="9">
        <f t="shared" si="11"/>
        <v>300</v>
      </c>
      <c r="D137" s="11"/>
      <c r="E137" s="11"/>
      <c r="F137" s="9">
        <v>300</v>
      </c>
      <c r="G137" s="11"/>
      <c r="H137" s="9">
        <f>J137</f>
        <v>300</v>
      </c>
      <c r="I137" s="9"/>
      <c r="J137" s="9">
        <f t="shared" si="7"/>
        <v>300</v>
      </c>
      <c r="K137" s="69"/>
      <c r="L137" s="69"/>
      <c r="M137" s="69">
        <v>300</v>
      </c>
      <c r="N137" s="69"/>
      <c r="O137" s="14"/>
    </row>
    <row r="138" spans="1:15" ht="48" customHeight="1">
      <c r="A138" s="61" t="s">
        <v>347</v>
      </c>
      <c r="B138" s="59" t="s">
        <v>348</v>
      </c>
      <c r="C138" s="9">
        <f t="shared" si="11"/>
        <v>300</v>
      </c>
      <c r="D138" s="11"/>
      <c r="E138" s="11"/>
      <c r="F138" s="9">
        <v>300</v>
      </c>
      <c r="G138" s="11"/>
      <c r="H138" s="9">
        <f>J138</f>
        <v>300</v>
      </c>
      <c r="I138" s="9"/>
      <c r="J138" s="9">
        <f t="shared" si="7"/>
        <v>300</v>
      </c>
      <c r="K138" s="69"/>
      <c r="L138" s="69"/>
      <c r="M138" s="69">
        <v>300</v>
      </c>
      <c r="N138" s="69"/>
      <c r="O138" s="14"/>
    </row>
    <row r="139" spans="1:15" ht="48" customHeight="1">
      <c r="A139" s="61" t="s">
        <v>349</v>
      </c>
      <c r="B139" s="59" t="s">
        <v>350</v>
      </c>
      <c r="C139" s="9">
        <f t="shared" si="11"/>
        <v>400</v>
      </c>
      <c r="D139" s="11"/>
      <c r="E139" s="11"/>
      <c r="F139" s="9">
        <v>400</v>
      </c>
      <c r="G139" s="11"/>
      <c r="H139" s="9">
        <f>J139</f>
        <v>400</v>
      </c>
      <c r="I139" s="9"/>
      <c r="J139" s="9">
        <f t="shared" si="7"/>
        <v>400</v>
      </c>
      <c r="K139" s="69"/>
      <c r="L139" s="69"/>
      <c r="M139" s="69">
        <v>400</v>
      </c>
      <c r="N139" s="69"/>
      <c r="O139" s="14"/>
    </row>
    <row r="140" spans="1:15" ht="48" customHeight="1">
      <c r="A140" s="61" t="s">
        <v>351</v>
      </c>
      <c r="B140" s="59" t="s">
        <v>352</v>
      </c>
      <c r="C140" s="9">
        <f t="shared" si="11"/>
        <v>400</v>
      </c>
      <c r="D140" s="11"/>
      <c r="E140" s="11"/>
      <c r="F140" s="9">
        <v>400</v>
      </c>
      <c r="G140" s="11"/>
      <c r="H140" s="9">
        <f>J140</f>
        <v>400</v>
      </c>
      <c r="I140" s="9"/>
      <c r="J140" s="9">
        <f t="shared" si="7"/>
        <v>400</v>
      </c>
      <c r="K140" s="69"/>
      <c r="L140" s="69"/>
      <c r="M140" s="69">
        <v>400</v>
      </c>
      <c r="N140" s="69"/>
      <c r="O140" s="14"/>
    </row>
    <row r="141" spans="1:15" s="15" customFormat="1" ht="20.25" customHeight="1">
      <c r="A141" s="62" t="s">
        <v>163</v>
      </c>
      <c r="B141" s="63" t="s">
        <v>110</v>
      </c>
      <c r="C141" s="11">
        <f t="shared" si="11"/>
        <v>262.5</v>
      </c>
      <c r="D141" s="11">
        <f>SUM(D142:D144)</f>
        <v>0</v>
      </c>
      <c r="E141" s="11">
        <f aca="true" t="shared" si="13" ref="E141:N141">SUM(E142:E144)</f>
        <v>0</v>
      </c>
      <c r="F141" s="11">
        <f t="shared" si="13"/>
        <v>262.5</v>
      </c>
      <c r="G141" s="11">
        <f t="shared" si="13"/>
        <v>0</v>
      </c>
      <c r="H141" s="11">
        <f t="shared" si="13"/>
        <v>261.9</v>
      </c>
      <c r="I141" s="11"/>
      <c r="J141" s="11">
        <f t="shared" si="13"/>
        <v>261.9</v>
      </c>
      <c r="K141" s="11">
        <f t="shared" si="13"/>
        <v>0</v>
      </c>
      <c r="L141" s="11">
        <f t="shared" si="13"/>
        <v>0</v>
      </c>
      <c r="M141" s="11">
        <f t="shared" si="13"/>
        <v>261.9</v>
      </c>
      <c r="N141" s="11">
        <f t="shared" si="13"/>
        <v>0</v>
      </c>
      <c r="O141" s="64"/>
    </row>
    <row r="142" spans="1:15" ht="33.75" customHeight="1">
      <c r="A142" s="61" t="s">
        <v>21</v>
      </c>
      <c r="B142" s="59" t="s">
        <v>353</v>
      </c>
      <c r="C142" s="9">
        <f>SUM(D142:G142)</f>
        <v>22.5</v>
      </c>
      <c r="D142" s="11"/>
      <c r="E142" s="11"/>
      <c r="F142" s="9">
        <v>22.5</v>
      </c>
      <c r="G142" s="11"/>
      <c r="H142" s="9">
        <f>J142</f>
        <v>22.5</v>
      </c>
      <c r="I142" s="9"/>
      <c r="J142" s="9">
        <f>SUM(K142:N142)</f>
        <v>22.5</v>
      </c>
      <c r="K142" s="69"/>
      <c r="L142" s="69"/>
      <c r="M142" s="69">
        <v>22.5</v>
      </c>
      <c r="N142" s="69"/>
      <c r="O142" s="14"/>
    </row>
    <row r="143" spans="1:15" ht="94.5" customHeight="1">
      <c r="A143" s="61" t="s">
        <v>23</v>
      </c>
      <c r="B143" s="59" t="s">
        <v>354</v>
      </c>
      <c r="C143" s="9">
        <f>SUM(D143:G143)</f>
        <v>100</v>
      </c>
      <c r="D143" s="11"/>
      <c r="E143" s="11"/>
      <c r="F143" s="9">
        <v>100</v>
      </c>
      <c r="G143" s="11"/>
      <c r="H143" s="9">
        <f>J143</f>
        <v>100</v>
      </c>
      <c r="I143" s="9"/>
      <c r="J143" s="9">
        <f>SUM(K143:N143)</f>
        <v>100</v>
      </c>
      <c r="K143" s="69"/>
      <c r="L143" s="69"/>
      <c r="M143" s="69">
        <v>100</v>
      </c>
      <c r="N143" s="69"/>
      <c r="O143" s="14"/>
    </row>
    <row r="144" spans="1:15" ht="48" customHeight="1">
      <c r="A144" s="61" t="s">
        <v>25</v>
      </c>
      <c r="B144" s="59" t="s">
        <v>355</v>
      </c>
      <c r="C144" s="9">
        <f>SUM(D144:G144)</f>
        <v>140</v>
      </c>
      <c r="D144" s="11"/>
      <c r="E144" s="11"/>
      <c r="F144" s="9">
        <v>140</v>
      </c>
      <c r="G144" s="11"/>
      <c r="H144" s="9">
        <f>J144</f>
        <v>139.4</v>
      </c>
      <c r="I144" s="9"/>
      <c r="J144" s="9">
        <f>SUM(K144:N144)</f>
        <v>139.4</v>
      </c>
      <c r="K144" s="69"/>
      <c r="L144" s="69"/>
      <c r="M144" s="69">
        <v>139.4</v>
      </c>
      <c r="N144" s="69"/>
      <c r="O144" s="14"/>
    </row>
    <row r="145" spans="1:15" s="15" customFormat="1" ht="27" customHeight="1">
      <c r="A145" s="62" t="s">
        <v>140</v>
      </c>
      <c r="B145" s="63" t="s">
        <v>115</v>
      </c>
      <c r="C145" s="11"/>
      <c r="D145" s="11"/>
      <c r="E145" s="11"/>
      <c r="F145" s="11"/>
      <c r="G145" s="11"/>
      <c r="H145" s="9"/>
      <c r="I145" s="11"/>
      <c r="J145" s="9"/>
      <c r="K145" s="106"/>
      <c r="L145" s="106"/>
      <c r="M145" s="106"/>
      <c r="N145" s="106"/>
      <c r="O145" s="64"/>
    </row>
    <row r="146" spans="1:15" s="15" customFormat="1" ht="27" customHeight="1">
      <c r="A146" s="62" t="s">
        <v>164</v>
      </c>
      <c r="B146" s="63" t="s">
        <v>56</v>
      </c>
      <c r="C146" s="11">
        <f aca="true" t="shared" si="14" ref="C146:C151">SUM(D146:G146)</f>
        <v>8904.67</v>
      </c>
      <c r="D146" s="11">
        <f>SUM(D147:D154)</f>
        <v>283.5</v>
      </c>
      <c r="E146" s="11">
        <f aca="true" t="shared" si="15" ref="E146:N146">SUM(E147:E154)</f>
        <v>8000</v>
      </c>
      <c r="F146" s="11">
        <f t="shared" si="15"/>
        <v>621.17</v>
      </c>
      <c r="G146" s="11">
        <f t="shared" si="15"/>
        <v>0</v>
      </c>
      <c r="H146" s="11">
        <f t="shared" si="15"/>
        <v>8904.67</v>
      </c>
      <c r="I146" s="11"/>
      <c r="J146" s="11">
        <f t="shared" si="15"/>
        <v>8904.67</v>
      </c>
      <c r="K146" s="11">
        <f t="shared" si="15"/>
        <v>283.5</v>
      </c>
      <c r="L146" s="11">
        <f t="shared" si="15"/>
        <v>8000</v>
      </c>
      <c r="M146" s="11">
        <f t="shared" si="15"/>
        <v>621.17</v>
      </c>
      <c r="N146" s="11">
        <f t="shared" si="15"/>
        <v>0</v>
      </c>
      <c r="O146" s="64"/>
    </row>
    <row r="147" spans="1:15" ht="141" customHeight="1" hidden="1">
      <c r="A147" s="61" t="s">
        <v>116</v>
      </c>
      <c r="B147" s="51" t="s">
        <v>118</v>
      </c>
      <c r="C147" s="9">
        <f t="shared" si="14"/>
        <v>0</v>
      </c>
      <c r="D147" s="11"/>
      <c r="E147" s="9"/>
      <c r="F147" s="9"/>
      <c r="G147" s="11"/>
      <c r="H147" s="9"/>
      <c r="I147" s="9"/>
      <c r="J147" s="9"/>
      <c r="K147" s="31"/>
      <c r="L147" s="31"/>
      <c r="M147" s="31"/>
      <c r="N147" s="31"/>
      <c r="O147" s="14"/>
    </row>
    <row r="148" spans="1:15" ht="141" customHeight="1" hidden="1">
      <c r="A148" s="61" t="s">
        <v>117</v>
      </c>
      <c r="B148" s="51" t="s">
        <v>356</v>
      </c>
      <c r="C148" s="9">
        <f t="shared" si="14"/>
        <v>0</v>
      </c>
      <c r="D148" s="11"/>
      <c r="E148" s="9"/>
      <c r="F148" s="9"/>
      <c r="G148" s="11"/>
      <c r="H148" s="9"/>
      <c r="I148" s="9"/>
      <c r="J148" s="9"/>
      <c r="K148" s="31"/>
      <c r="L148" s="31"/>
      <c r="M148" s="31"/>
      <c r="N148" s="31"/>
      <c r="O148" s="14"/>
    </row>
    <row r="149" spans="1:15" ht="141" customHeight="1">
      <c r="A149" s="61" t="s">
        <v>119</v>
      </c>
      <c r="B149" s="51" t="s">
        <v>357</v>
      </c>
      <c r="C149" s="9">
        <f t="shared" si="14"/>
        <v>1100</v>
      </c>
      <c r="D149" s="11"/>
      <c r="E149" s="9">
        <v>1000</v>
      </c>
      <c r="F149" s="9">
        <v>100</v>
      </c>
      <c r="G149" s="11"/>
      <c r="H149" s="9">
        <f aca="true" t="shared" si="16" ref="H149:H154">J149</f>
        <v>1100</v>
      </c>
      <c r="I149" s="9"/>
      <c r="J149" s="9">
        <f>SUM(K149:N149)</f>
        <v>1100</v>
      </c>
      <c r="K149" s="69"/>
      <c r="L149" s="69">
        <v>1000</v>
      </c>
      <c r="M149" s="69">
        <v>100</v>
      </c>
      <c r="N149" s="69"/>
      <c r="O149" s="14"/>
    </row>
    <row r="150" spans="1:15" ht="141" customHeight="1">
      <c r="A150" s="61" t="s">
        <v>120</v>
      </c>
      <c r="B150" s="51" t="s">
        <v>358</v>
      </c>
      <c r="C150" s="9">
        <f t="shared" si="14"/>
        <v>1100</v>
      </c>
      <c r="D150" s="11"/>
      <c r="E150" s="9">
        <v>1000</v>
      </c>
      <c r="F150" s="9">
        <v>100</v>
      </c>
      <c r="G150" s="11"/>
      <c r="H150" s="9">
        <f t="shared" si="16"/>
        <v>1100</v>
      </c>
      <c r="I150" s="9"/>
      <c r="J150" s="9">
        <f>SUM(K150:N150)</f>
        <v>1100</v>
      </c>
      <c r="K150" s="69"/>
      <c r="L150" s="69">
        <v>1000</v>
      </c>
      <c r="M150" s="69">
        <v>100</v>
      </c>
      <c r="N150" s="69"/>
      <c r="O150" s="14"/>
    </row>
    <row r="151" spans="1:15" ht="156" customHeight="1" hidden="1">
      <c r="A151" s="61" t="s">
        <v>66</v>
      </c>
      <c r="B151" s="51" t="s">
        <v>359</v>
      </c>
      <c r="C151" s="9">
        <f t="shared" si="14"/>
        <v>0</v>
      </c>
      <c r="D151" s="11"/>
      <c r="E151" s="9"/>
      <c r="F151" s="9"/>
      <c r="G151" s="11"/>
      <c r="H151" s="9">
        <f t="shared" si="16"/>
        <v>0</v>
      </c>
      <c r="I151" s="9"/>
      <c r="J151" s="9">
        <f t="shared" si="7"/>
        <v>0</v>
      </c>
      <c r="K151" s="69"/>
      <c r="L151" s="69"/>
      <c r="M151" s="69"/>
      <c r="N151" s="69"/>
      <c r="O151" s="14"/>
    </row>
    <row r="152" spans="1:15" ht="167.25" customHeight="1">
      <c r="A152" s="61" t="s">
        <v>68</v>
      </c>
      <c r="B152" s="53" t="s">
        <v>360</v>
      </c>
      <c r="C152" s="9">
        <f t="shared" si="8"/>
        <v>6300</v>
      </c>
      <c r="D152" s="11"/>
      <c r="E152" s="9">
        <v>6000</v>
      </c>
      <c r="F152" s="10">
        <v>300</v>
      </c>
      <c r="G152" s="11"/>
      <c r="H152" s="9">
        <f t="shared" si="16"/>
        <v>6300</v>
      </c>
      <c r="I152" s="9"/>
      <c r="J152" s="9">
        <f t="shared" si="7"/>
        <v>6300</v>
      </c>
      <c r="K152" s="31"/>
      <c r="L152" s="69">
        <v>6000</v>
      </c>
      <c r="M152" s="69">
        <v>300</v>
      </c>
      <c r="N152" s="69"/>
      <c r="O152" s="14"/>
    </row>
    <row r="153" spans="1:15" ht="145.5" customHeight="1">
      <c r="A153" s="61" t="s">
        <v>361</v>
      </c>
      <c r="B153" s="53" t="s">
        <v>362</v>
      </c>
      <c r="C153" s="9">
        <f t="shared" si="8"/>
        <v>100</v>
      </c>
      <c r="D153" s="11"/>
      <c r="E153" s="9"/>
      <c r="F153" s="10">
        <v>100</v>
      </c>
      <c r="G153" s="11"/>
      <c r="H153" s="9">
        <f t="shared" si="16"/>
        <v>100</v>
      </c>
      <c r="I153" s="9"/>
      <c r="J153" s="9">
        <f t="shared" si="7"/>
        <v>100</v>
      </c>
      <c r="K153" s="31"/>
      <c r="L153" s="69"/>
      <c r="M153" s="69">
        <v>100</v>
      </c>
      <c r="N153" s="69"/>
      <c r="O153" s="14"/>
    </row>
    <row r="154" spans="1:15" ht="48.75" customHeight="1">
      <c r="A154" s="61" t="s">
        <v>363</v>
      </c>
      <c r="B154" s="53" t="s">
        <v>364</v>
      </c>
      <c r="C154" s="9">
        <f t="shared" si="8"/>
        <v>304.67</v>
      </c>
      <c r="D154" s="9">
        <v>283.5</v>
      </c>
      <c r="E154" s="9"/>
      <c r="F154" s="10">
        <v>21.17</v>
      </c>
      <c r="G154" s="11"/>
      <c r="H154" s="9">
        <f t="shared" si="16"/>
        <v>304.67</v>
      </c>
      <c r="I154" s="9"/>
      <c r="J154" s="9">
        <f t="shared" si="7"/>
        <v>304.67</v>
      </c>
      <c r="K154" s="69">
        <v>283.5</v>
      </c>
      <c r="L154" s="31"/>
      <c r="M154" s="69">
        <v>21.17</v>
      </c>
      <c r="N154" s="31"/>
      <c r="O154" s="14"/>
    </row>
    <row r="155" spans="1:15" s="15" customFormat="1" ht="33" customHeight="1">
      <c r="A155" s="62" t="s">
        <v>165</v>
      </c>
      <c r="B155" s="66" t="s">
        <v>20</v>
      </c>
      <c r="C155" s="11">
        <f t="shared" si="8"/>
        <v>475</v>
      </c>
      <c r="D155" s="11">
        <f>SUM(D156:D162)</f>
        <v>0</v>
      </c>
      <c r="E155" s="11">
        <f aca="true" t="shared" si="17" ref="E155:N155">SUM(E156:E162)</f>
        <v>0</v>
      </c>
      <c r="F155" s="11">
        <f t="shared" si="17"/>
        <v>475</v>
      </c>
      <c r="G155" s="11">
        <f t="shared" si="17"/>
        <v>0</v>
      </c>
      <c r="H155" s="11">
        <f t="shared" si="17"/>
        <v>475</v>
      </c>
      <c r="I155" s="11"/>
      <c r="J155" s="11">
        <f t="shared" si="17"/>
        <v>475</v>
      </c>
      <c r="K155" s="11">
        <f t="shared" si="17"/>
        <v>0</v>
      </c>
      <c r="L155" s="11">
        <f t="shared" si="17"/>
        <v>0</v>
      </c>
      <c r="M155" s="11">
        <f t="shared" si="17"/>
        <v>475</v>
      </c>
      <c r="N155" s="11">
        <f t="shared" si="17"/>
        <v>0</v>
      </c>
      <c r="O155" s="64"/>
    </row>
    <row r="156" spans="1:15" ht="48.75" customHeight="1">
      <c r="A156" s="61" t="s">
        <v>69</v>
      </c>
      <c r="B156" s="53" t="s">
        <v>365</v>
      </c>
      <c r="C156" s="9">
        <f t="shared" si="8"/>
        <v>115</v>
      </c>
      <c r="D156" s="9"/>
      <c r="E156" s="9"/>
      <c r="F156" s="10">
        <v>115</v>
      </c>
      <c r="G156" s="11"/>
      <c r="H156" s="9">
        <f>J156</f>
        <v>115</v>
      </c>
      <c r="I156" s="9"/>
      <c r="J156" s="9">
        <f>SUM(K156:N156)</f>
        <v>115</v>
      </c>
      <c r="K156" s="69"/>
      <c r="L156" s="69"/>
      <c r="M156" s="69">
        <v>115</v>
      </c>
      <c r="N156" s="69"/>
      <c r="O156" s="14"/>
    </row>
    <row r="157" spans="1:15" ht="48.75" customHeight="1">
      <c r="A157" s="61" t="s">
        <v>70</v>
      </c>
      <c r="B157" s="53" t="s">
        <v>367</v>
      </c>
      <c r="C157" s="9">
        <f t="shared" si="8"/>
        <v>100</v>
      </c>
      <c r="D157" s="9"/>
      <c r="E157" s="9"/>
      <c r="F157" s="10">
        <v>100</v>
      </c>
      <c r="G157" s="11"/>
      <c r="H157" s="9">
        <f aca="true" t="shared" si="18" ref="H157:H162">J157</f>
        <v>100</v>
      </c>
      <c r="I157" s="9"/>
      <c r="J157" s="9">
        <f aca="true" t="shared" si="19" ref="J157:J162">SUM(K157:N157)</f>
        <v>100</v>
      </c>
      <c r="K157" s="69"/>
      <c r="L157" s="69"/>
      <c r="M157" s="69">
        <v>100</v>
      </c>
      <c r="N157" s="69"/>
      <c r="O157" s="14"/>
    </row>
    <row r="158" spans="1:15" ht="48.75" customHeight="1">
      <c r="A158" s="61" t="s">
        <v>366</v>
      </c>
      <c r="B158" s="53" t="s">
        <v>368</v>
      </c>
      <c r="C158" s="9">
        <f t="shared" si="8"/>
        <v>100</v>
      </c>
      <c r="D158" s="9"/>
      <c r="E158" s="9"/>
      <c r="F158" s="10">
        <v>100</v>
      </c>
      <c r="G158" s="11"/>
      <c r="H158" s="9">
        <f t="shared" si="18"/>
        <v>100</v>
      </c>
      <c r="I158" s="9"/>
      <c r="J158" s="9">
        <f t="shared" si="19"/>
        <v>100</v>
      </c>
      <c r="K158" s="69"/>
      <c r="L158" s="69"/>
      <c r="M158" s="69">
        <v>100</v>
      </c>
      <c r="N158" s="69"/>
      <c r="O158" s="14"/>
    </row>
    <row r="159" spans="1:15" ht="134.25" customHeight="1" hidden="1">
      <c r="A159" s="61" t="s">
        <v>369</v>
      </c>
      <c r="B159" s="53" t="s">
        <v>74</v>
      </c>
      <c r="C159" s="9">
        <f t="shared" si="8"/>
        <v>0</v>
      </c>
      <c r="D159" s="9"/>
      <c r="E159" s="9"/>
      <c r="F159" s="10"/>
      <c r="G159" s="11"/>
      <c r="H159" s="9">
        <f t="shared" si="18"/>
        <v>0</v>
      </c>
      <c r="I159" s="9"/>
      <c r="J159" s="9">
        <f t="shared" si="19"/>
        <v>0</v>
      </c>
      <c r="K159" s="69"/>
      <c r="L159" s="69"/>
      <c r="M159" s="69"/>
      <c r="N159" s="69"/>
      <c r="O159" s="14"/>
    </row>
    <row r="160" spans="1:15" ht="129" customHeight="1">
      <c r="A160" s="61" t="s">
        <v>370</v>
      </c>
      <c r="B160" s="53" t="s">
        <v>371</v>
      </c>
      <c r="C160" s="9">
        <f t="shared" si="8"/>
        <v>50</v>
      </c>
      <c r="D160" s="9"/>
      <c r="E160" s="9"/>
      <c r="F160" s="10">
        <v>50</v>
      </c>
      <c r="G160" s="11"/>
      <c r="H160" s="9">
        <f t="shared" si="18"/>
        <v>50</v>
      </c>
      <c r="I160" s="9"/>
      <c r="J160" s="9">
        <f t="shared" si="19"/>
        <v>50</v>
      </c>
      <c r="K160" s="69"/>
      <c r="L160" s="69"/>
      <c r="M160" s="69">
        <v>50</v>
      </c>
      <c r="N160" s="69"/>
      <c r="O160" s="14"/>
    </row>
    <row r="161" spans="1:15" ht="129" customHeight="1">
      <c r="A161" s="61" t="s">
        <v>372</v>
      </c>
      <c r="B161" s="53" t="s">
        <v>75</v>
      </c>
      <c r="C161" s="9">
        <f t="shared" si="8"/>
        <v>50</v>
      </c>
      <c r="D161" s="9"/>
      <c r="E161" s="9"/>
      <c r="F161" s="10">
        <v>50</v>
      </c>
      <c r="G161" s="11"/>
      <c r="H161" s="9">
        <f t="shared" si="18"/>
        <v>50</v>
      </c>
      <c r="I161" s="9"/>
      <c r="J161" s="9">
        <f t="shared" si="19"/>
        <v>50</v>
      </c>
      <c r="K161" s="69"/>
      <c r="L161" s="69"/>
      <c r="M161" s="69">
        <v>50</v>
      </c>
      <c r="N161" s="69"/>
      <c r="O161" s="14"/>
    </row>
    <row r="162" spans="1:15" ht="135.75" customHeight="1">
      <c r="A162" s="61" t="s">
        <v>373</v>
      </c>
      <c r="B162" s="53" t="s">
        <v>73</v>
      </c>
      <c r="C162" s="9">
        <f t="shared" si="8"/>
        <v>60</v>
      </c>
      <c r="D162" s="9"/>
      <c r="E162" s="9"/>
      <c r="F162" s="10">
        <v>60</v>
      </c>
      <c r="G162" s="11"/>
      <c r="H162" s="9">
        <f t="shared" si="18"/>
        <v>60</v>
      </c>
      <c r="I162" s="9"/>
      <c r="J162" s="9">
        <f t="shared" si="19"/>
        <v>60</v>
      </c>
      <c r="K162" s="69"/>
      <c r="L162" s="69"/>
      <c r="M162" s="69">
        <v>60</v>
      </c>
      <c r="N162" s="69"/>
      <c r="O162" s="14"/>
    </row>
    <row r="163" spans="1:15" ht="24" customHeight="1">
      <c r="A163" s="36" t="s">
        <v>172</v>
      </c>
      <c r="B163" s="37" t="s">
        <v>17</v>
      </c>
      <c r="C163" s="11">
        <f t="shared" si="8"/>
        <v>116.5</v>
      </c>
      <c r="D163" s="11">
        <f>SUM(D164:D165)</f>
        <v>0</v>
      </c>
      <c r="E163" s="11">
        <f>SUM(E164:E165)</f>
        <v>0</v>
      </c>
      <c r="F163" s="11">
        <f>SUM(F164:F165)</f>
        <v>116.5</v>
      </c>
      <c r="G163" s="11">
        <f>SUM(G164:G165)</f>
        <v>0</v>
      </c>
      <c r="H163" s="11">
        <f>J163</f>
        <v>116.5</v>
      </c>
      <c r="I163" s="11"/>
      <c r="J163" s="11">
        <f>SUM(K163:N163)</f>
        <v>116.5</v>
      </c>
      <c r="K163" s="11">
        <f>SUM(K164:K165)</f>
        <v>0</v>
      </c>
      <c r="L163" s="11">
        <f>SUM(L164:L165)</f>
        <v>0</v>
      </c>
      <c r="M163" s="11">
        <f>SUM(M164:M165)</f>
        <v>116.5</v>
      </c>
      <c r="N163" s="11">
        <f>SUM(N164:N165)</f>
        <v>0</v>
      </c>
      <c r="O163" s="14"/>
    </row>
    <row r="164" spans="1:15" ht="113.25" customHeight="1">
      <c r="A164" s="38" t="s">
        <v>72</v>
      </c>
      <c r="B164" s="39" t="s">
        <v>374</v>
      </c>
      <c r="C164" s="9">
        <f t="shared" si="8"/>
        <v>116.5</v>
      </c>
      <c r="D164" s="11"/>
      <c r="E164" s="11"/>
      <c r="F164" s="9">
        <v>116.5</v>
      </c>
      <c r="G164" s="11"/>
      <c r="H164" s="9">
        <f>J164</f>
        <v>116.5</v>
      </c>
      <c r="I164" s="9"/>
      <c r="J164" s="9">
        <f t="shared" si="7"/>
        <v>116.5</v>
      </c>
      <c r="K164" s="69"/>
      <c r="L164" s="69"/>
      <c r="M164" s="69">
        <v>116.5</v>
      </c>
      <c r="N164" s="69"/>
      <c r="O164" s="14"/>
    </row>
    <row r="165" spans="1:15" ht="403.5" customHeight="1" hidden="1">
      <c r="A165" s="41" t="s">
        <v>70</v>
      </c>
      <c r="B165" s="35" t="s">
        <v>71</v>
      </c>
      <c r="C165" s="9">
        <f t="shared" si="8"/>
        <v>0</v>
      </c>
      <c r="D165" s="11"/>
      <c r="E165" s="11"/>
      <c r="F165" s="9"/>
      <c r="G165" s="11"/>
      <c r="H165" s="9">
        <f>J165</f>
        <v>0</v>
      </c>
      <c r="I165" s="9"/>
      <c r="J165" s="9">
        <f t="shared" si="7"/>
        <v>0</v>
      </c>
      <c r="K165" s="31"/>
      <c r="L165" s="31"/>
      <c r="M165" s="31"/>
      <c r="N165" s="31"/>
      <c r="O165" s="14"/>
    </row>
    <row r="166" spans="1:15" ht="20.25" customHeight="1">
      <c r="A166" s="36" t="s">
        <v>173</v>
      </c>
      <c r="B166" s="37" t="s">
        <v>110</v>
      </c>
      <c r="C166" s="11">
        <f t="shared" si="8"/>
        <v>740.8199999999999</v>
      </c>
      <c r="D166" s="11">
        <f>SUM(D167:D170)</f>
        <v>0</v>
      </c>
      <c r="E166" s="11">
        <f>SUM(E167:E170)</f>
        <v>0</v>
      </c>
      <c r="F166" s="11">
        <f>SUM(F167:F170)</f>
        <v>740.8199999999999</v>
      </c>
      <c r="G166" s="11">
        <f>SUM(G167:G170)</f>
        <v>0</v>
      </c>
      <c r="H166" s="11">
        <f>SUM(H167:H170)</f>
        <v>730.8199999999999</v>
      </c>
      <c r="I166" s="11"/>
      <c r="J166" s="11">
        <f>SUM(K166:N166)</f>
        <v>730.8199999999999</v>
      </c>
      <c r="K166" s="11">
        <f>SUM(K167:K170)</f>
        <v>0</v>
      </c>
      <c r="L166" s="11">
        <f>SUM(L167:L170)</f>
        <v>0</v>
      </c>
      <c r="M166" s="11">
        <f>SUM(M167:M170)</f>
        <v>730.8199999999999</v>
      </c>
      <c r="N166" s="11">
        <f>SUM(N167:N170)</f>
        <v>0</v>
      </c>
      <c r="O166" s="14"/>
    </row>
    <row r="167" spans="1:15" ht="134.25" customHeight="1">
      <c r="A167" s="38" t="s">
        <v>76</v>
      </c>
      <c r="B167" s="39" t="s">
        <v>375</v>
      </c>
      <c r="C167" s="9">
        <f t="shared" si="8"/>
        <v>100</v>
      </c>
      <c r="D167" s="11"/>
      <c r="E167" s="11"/>
      <c r="F167" s="9">
        <v>100</v>
      </c>
      <c r="G167" s="11"/>
      <c r="H167" s="9">
        <f>J167</f>
        <v>100</v>
      </c>
      <c r="I167" s="9"/>
      <c r="J167" s="9">
        <f t="shared" si="7"/>
        <v>100</v>
      </c>
      <c r="K167" s="69"/>
      <c r="L167" s="69"/>
      <c r="M167" s="69">
        <v>100</v>
      </c>
      <c r="N167" s="69"/>
      <c r="O167" s="14"/>
    </row>
    <row r="168" spans="1:15" ht="49.5" customHeight="1">
      <c r="A168" s="38" t="s">
        <v>77</v>
      </c>
      <c r="B168" s="39" t="s">
        <v>376</v>
      </c>
      <c r="C168" s="9">
        <f t="shared" si="8"/>
        <v>313.4</v>
      </c>
      <c r="D168" s="11"/>
      <c r="E168" s="11"/>
      <c r="F168" s="9">
        <v>313.4</v>
      </c>
      <c r="G168" s="11"/>
      <c r="H168" s="9">
        <f>J168</f>
        <v>303.5</v>
      </c>
      <c r="I168" s="9"/>
      <c r="J168" s="9">
        <f t="shared" si="7"/>
        <v>303.5</v>
      </c>
      <c r="K168" s="69"/>
      <c r="L168" s="69"/>
      <c r="M168" s="69">
        <v>303.5</v>
      </c>
      <c r="N168" s="69"/>
      <c r="O168" s="14"/>
    </row>
    <row r="169" spans="1:15" ht="48" customHeight="1">
      <c r="A169" s="38" t="s">
        <v>78</v>
      </c>
      <c r="B169" s="39" t="s">
        <v>377</v>
      </c>
      <c r="C169" s="9">
        <f t="shared" si="8"/>
        <v>17.42</v>
      </c>
      <c r="D169" s="11"/>
      <c r="E169" s="11"/>
      <c r="F169" s="9">
        <v>17.42</v>
      </c>
      <c r="G169" s="11"/>
      <c r="H169" s="9">
        <f>J169</f>
        <v>17.42</v>
      </c>
      <c r="I169" s="9"/>
      <c r="J169" s="9">
        <f t="shared" si="7"/>
        <v>17.42</v>
      </c>
      <c r="K169" s="69"/>
      <c r="L169" s="69"/>
      <c r="M169" s="69">
        <v>17.42</v>
      </c>
      <c r="N169" s="69"/>
      <c r="O169" s="14"/>
    </row>
    <row r="170" spans="1:15" ht="48" customHeight="1">
      <c r="A170" s="38" t="s">
        <v>79</v>
      </c>
      <c r="B170" s="39" t="s">
        <v>378</v>
      </c>
      <c r="C170" s="9">
        <f t="shared" si="8"/>
        <v>310</v>
      </c>
      <c r="D170" s="11"/>
      <c r="E170" s="11"/>
      <c r="F170" s="9">
        <v>310</v>
      </c>
      <c r="G170" s="11"/>
      <c r="H170" s="9">
        <f>J170</f>
        <v>309.9</v>
      </c>
      <c r="I170" s="9"/>
      <c r="J170" s="9">
        <f t="shared" si="7"/>
        <v>309.9</v>
      </c>
      <c r="K170" s="69"/>
      <c r="L170" s="69"/>
      <c r="M170" s="105">
        <v>309.9</v>
      </c>
      <c r="N170" s="69"/>
      <c r="O170" s="14"/>
    </row>
    <row r="171" spans="1:15" ht="35.25" customHeight="1">
      <c r="A171" s="36" t="s">
        <v>153</v>
      </c>
      <c r="B171" s="37" t="s">
        <v>379</v>
      </c>
      <c r="C171" s="11">
        <f>SUM(D171:G171)</f>
        <v>1500</v>
      </c>
      <c r="D171" s="11">
        <f>D172</f>
        <v>0</v>
      </c>
      <c r="E171" s="11">
        <f aca="true" t="shared" si="20" ref="E171:N171">E172</f>
        <v>1350</v>
      </c>
      <c r="F171" s="11">
        <f t="shared" si="20"/>
        <v>150</v>
      </c>
      <c r="G171" s="11">
        <f t="shared" si="20"/>
        <v>0</v>
      </c>
      <c r="H171" s="11">
        <f t="shared" si="20"/>
        <v>1492.5</v>
      </c>
      <c r="I171" s="11"/>
      <c r="J171" s="11">
        <f t="shared" si="20"/>
        <v>1492.5</v>
      </c>
      <c r="K171" s="11">
        <f t="shared" si="20"/>
        <v>0</v>
      </c>
      <c r="L171" s="11">
        <f t="shared" si="20"/>
        <v>1343.25</v>
      </c>
      <c r="M171" s="11">
        <f t="shared" si="20"/>
        <v>149.25</v>
      </c>
      <c r="N171" s="11">
        <f t="shared" si="20"/>
        <v>0</v>
      </c>
      <c r="O171" s="14"/>
    </row>
    <row r="172" spans="1:15" ht="35.25" customHeight="1">
      <c r="A172" s="36" t="s">
        <v>380</v>
      </c>
      <c r="B172" s="37" t="s">
        <v>56</v>
      </c>
      <c r="C172" s="11">
        <f>SUM(D172:G172)</f>
        <v>1500</v>
      </c>
      <c r="D172" s="11">
        <f>SUM(D173:D174)</f>
        <v>0</v>
      </c>
      <c r="E172" s="11">
        <f aca="true" t="shared" si="21" ref="E172:N172">SUM(E173:E174)</f>
        <v>1350</v>
      </c>
      <c r="F172" s="11">
        <f t="shared" si="21"/>
        <v>150</v>
      </c>
      <c r="G172" s="11">
        <f t="shared" si="21"/>
        <v>0</v>
      </c>
      <c r="H172" s="11">
        <f t="shared" si="21"/>
        <v>1492.5</v>
      </c>
      <c r="I172" s="11"/>
      <c r="J172" s="11">
        <f t="shared" si="21"/>
        <v>1492.5</v>
      </c>
      <c r="K172" s="11">
        <f t="shared" si="21"/>
        <v>0</v>
      </c>
      <c r="L172" s="11">
        <f t="shared" si="21"/>
        <v>1343.25</v>
      </c>
      <c r="M172" s="11">
        <f t="shared" si="21"/>
        <v>149.25</v>
      </c>
      <c r="N172" s="11">
        <f t="shared" si="21"/>
        <v>0</v>
      </c>
      <c r="O172" s="14"/>
    </row>
    <row r="173" spans="1:14" ht="147.75" customHeight="1" hidden="1">
      <c r="A173" s="38" t="s">
        <v>381</v>
      </c>
      <c r="B173" s="39" t="s">
        <v>65</v>
      </c>
      <c r="C173" s="9">
        <f t="shared" si="8"/>
        <v>0</v>
      </c>
      <c r="D173" s="11"/>
      <c r="E173" s="11"/>
      <c r="F173" s="9"/>
      <c r="G173" s="11"/>
      <c r="H173" s="9">
        <f>J173</f>
        <v>0</v>
      </c>
      <c r="I173" s="9"/>
      <c r="J173" s="9">
        <f t="shared" si="7"/>
        <v>0</v>
      </c>
      <c r="K173" s="5"/>
      <c r="L173" s="5"/>
      <c r="M173" s="5"/>
      <c r="N173" s="5"/>
    </row>
    <row r="174" spans="1:14" ht="145.5" customHeight="1">
      <c r="A174" s="38" t="s">
        <v>382</v>
      </c>
      <c r="B174" s="39" t="s">
        <v>67</v>
      </c>
      <c r="C174" s="9">
        <f t="shared" si="8"/>
        <v>1500</v>
      </c>
      <c r="D174" s="25"/>
      <c r="E174" s="4">
        <v>1350</v>
      </c>
      <c r="F174" s="9">
        <v>150</v>
      </c>
      <c r="G174" s="25"/>
      <c r="H174" s="9">
        <f>J174</f>
        <v>1492.5</v>
      </c>
      <c r="I174" s="30"/>
      <c r="J174" s="9">
        <f t="shared" si="7"/>
        <v>1492.5</v>
      </c>
      <c r="K174" s="5"/>
      <c r="L174" s="10">
        <v>1343.25</v>
      </c>
      <c r="M174" s="10">
        <v>149.25</v>
      </c>
      <c r="N174" s="5"/>
    </row>
    <row r="175" spans="1:14" s="15" customFormat="1" ht="30.75">
      <c r="A175" s="40" t="s">
        <v>154</v>
      </c>
      <c r="B175" s="68" t="s">
        <v>383</v>
      </c>
      <c r="C175" s="11"/>
      <c r="D175" s="29"/>
      <c r="E175" s="29"/>
      <c r="F175" s="11"/>
      <c r="G175" s="29"/>
      <c r="H175" s="11"/>
      <c r="I175" s="29"/>
      <c r="J175" s="11"/>
      <c r="K175" s="29"/>
      <c r="L175" s="29"/>
      <c r="M175" s="29"/>
      <c r="N175" s="29"/>
    </row>
    <row r="176" spans="1:14" s="15" customFormat="1" ht="30.75">
      <c r="A176" s="40" t="s">
        <v>384</v>
      </c>
      <c r="B176" s="68" t="s">
        <v>20</v>
      </c>
      <c r="C176" s="11">
        <f>C177</f>
        <v>400</v>
      </c>
      <c r="D176" s="11">
        <f aca="true" t="shared" si="22" ref="D176:N176">D177</f>
        <v>0</v>
      </c>
      <c r="E176" s="11">
        <f t="shared" si="22"/>
        <v>0</v>
      </c>
      <c r="F176" s="11">
        <f t="shared" si="22"/>
        <v>400</v>
      </c>
      <c r="G176" s="11">
        <f t="shared" si="22"/>
        <v>0</v>
      </c>
      <c r="H176" s="11">
        <f t="shared" si="22"/>
        <v>400</v>
      </c>
      <c r="I176" s="11"/>
      <c r="J176" s="11">
        <f t="shared" si="22"/>
        <v>400</v>
      </c>
      <c r="K176" s="11">
        <f t="shared" si="22"/>
        <v>0</v>
      </c>
      <c r="L176" s="11">
        <f t="shared" si="22"/>
        <v>0</v>
      </c>
      <c r="M176" s="11">
        <f t="shared" si="22"/>
        <v>400</v>
      </c>
      <c r="N176" s="11">
        <f t="shared" si="22"/>
        <v>0</v>
      </c>
    </row>
    <row r="177" spans="1:14" ht="37.5" customHeight="1">
      <c r="A177" s="38" t="s">
        <v>385</v>
      </c>
      <c r="B177" s="42" t="s">
        <v>386</v>
      </c>
      <c r="C177" s="9">
        <f t="shared" si="8"/>
        <v>400</v>
      </c>
      <c r="D177" s="17"/>
      <c r="E177" s="17"/>
      <c r="F177" s="9">
        <v>400</v>
      </c>
      <c r="G177" s="17"/>
      <c r="H177" s="9">
        <f>J177</f>
        <v>400</v>
      </c>
      <c r="I177" s="17"/>
      <c r="J177" s="9">
        <f t="shared" si="7"/>
        <v>400</v>
      </c>
      <c r="K177" s="17"/>
      <c r="L177" s="17"/>
      <c r="M177" s="107">
        <v>400</v>
      </c>
      <c r="N177" s="17"/>
    </row>
    <row r="178" spans="1:14" s="15" customFormat="1" ht="24" customHeight="1">
      <c r="A178" s="9"/>
      <c r="B178" s="24" t="s">
        <v>49</v>
      </c>
      <c r="C178" s="26">
        <f aca="true" t="shared" si="23" ref="C178:H178">C13+C135+C141+C146+C155+C76+C124+C130+C171+C163+C166+C176+C74</f>
        <v>119957.67299999998</v>
      </c>
      <c r="D178" s="26">
        <f t="shared" si="23"/>
        <v>283.5</v>
      </c>
      <c r="E178" s="26">
        <f t="shared" si="23"/>
        <v>22888.002999999997</v>
      </c>
      <c r="F178" s="26">
        <f t="shared" si="23"/>
        <v>94539.72</v>
      </c>
      <c r="G178" s="26">
        <f t="shared" si="23"/>
        <v>2246.45</v>
      </c>
      <c r="H178" s="108">
        <f t="shared" si="23"/>
        <v>115750.383</v>
      </c>
      <c r="I178" s="26"/>
      <c r="J178" s="26">
        <f>J13+J135+J141+J146+J155+J17688+J76+J124+J130+J171+J163+J166+J176+J74</f>
        <v>115750.383</v>
      </c>
      <c r="K178" s="26">
        <f>K13+K135+K141+K146+K155+K17688+K76+K124+K130+K171+K163+K166+K176+K74</f>
        <v>283.5</v>
      </c>
      <c r="L178" s="26">
        <f>L13+L135+L141+L146+L155+L17688+L76+L124+L130+L171+L163+L166+L176+L74</f>
        <v>22881.252999999997</v>
      </c>
      <c r="M178" s="26">
        <f>M13+M135+M141+M146+M155+M17688+M76+M124+M130+M171+M163+M166+M176+M74</f>
        <v>90339.18</v>
      </c>
      <c r="N178" s="26">
        <f>N13+N135+N141+N146+N155+N17688+N76+N124+N130+N171+N163+N166+N176+N74</f>
        <v>2246.45</v>
      </c>
    </row>
    <row r="179" spans="1:14" s="15" customFormat="1" ht="24" customHeight="1">
      <c r="A179" s="9"/>
      <c r="B179" s="70" t="s">
        <v>387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</row>
    <row r="180" spans="1:14" s="15" customFormat="1" ht="17.25" customHeight="1">
      <c r="A180" s="71" t="s">
        <v>174</v>
      </c>
      <c r="B180" s="74" t="s">
        <v>388</v>
      </c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</row>
    <row r="181" spans="1:14" s="15" customFormat="1" ht="26.25" customHeight="1">
      <c r="A181" s="73" t="s">
        <v>47</v>
      </c>
      <c r="B181" s="74" t="s">
        <v>56</v>
      </c>
      <c r="C181" s="26">
        <f aca="true" t="shared" si="24" ref="C181:C186">SUM(D181:G181)</f>
        <v>2529.1800000000003</v>
      </c>
      <c r="D181" s="26">
        <f>SUM(D182:D186)</f>
        <v>0</v>
      </c>
      <c r="E181" s="26">
        <f aca="true" t="shared" si="25" ref="E181:N181">SUM(E182:E186)</f>
        <v>0</v>
      </c>
      <c r="F181" s="26">
        <f t="shared" si="25"/>
        <v>2529.1800000000003</v>
      </c>
      <c r="G181" s="26">
        <f t="shared" si="25"/>
        <v>0</v>
      </c>
      <c r="H181" s="26">
        <f t="shared" si="25"/>
        <v>2525.28</v>
      </c>
      <c r="I181" s="26"/>
      <c r="J181" s="26">
        <f t="shared" si="25"/>
        <v>2525.28</v>
      </c>
      <c r="K181" s="26">
        <f t="shared" si="25"/>
        <v>0</v>
      </c>
      <c r="L181" s="26">
        <f t="shared" si="25"/>
        <v>0</v>
      </c>
      <c r="M181" s="26">
        <f t="shared" si="25"/>
        <v>2525.28</v>
      </c>
      <c r="N181" s="26">
        <f t="shared" si="25"/>
        <v>0</v>
      </c>
    </row>
    <row r="182" spans="1:15" s="15" customFormat="1" ht="121.5" customHeight="1">
      <c r="A182" s="75" t="s">
        <v>389</v>
      </c>
      <c r="B182" s="76" t="s">
        <v>394</v>
      </c>
      <c r="C182" s="4">
        <f t="shared" si="24"/>
        <v>545.48</v>
      </c>
      <c r="D182" s="4"/>
      <c r="E182" s="4"/>
      <c r="F182" s="4">
        <v>545.48</v>
      </c>
      <c r="G182" s="4"/>
      <c r="H182" s="4">
        <f>J182</f>
        <v>545.48</v>
      </c>
      <c r="I182" s="67" t="s">
        <v>460</v>
      </c>
      <c r="J182" s="4">
        <f>SUM(K182:N182)</f>
        <v>545.48</v>
      </c>
      <c r="K182" s="4"/>
      <c r="L182" s="4"/>
      <c r="M182" s="4">
        <v>545.48</v>
      </c>
      <c r="N182" s="4"/>
      <c r="O182" s="49"/>
    </row>
    <row r="183" spans="1:15" s="15" customFormat="1" ht="126.75" customHeight="1">
      <c r="A183" s="75" t="s">
        <v>390</v>
      </c>
      <c r="B183" s="76" t="s">
        <v>395</v>
      </c>
      <c r="C183" s="4">
        <f t="shared" si="24"/>
        <v>460.79</v>
      </c>
      <c r="D183" s="4"/>
      <c r="E183" s="4"/>
      <c r="F183" s="4">
        <v>460.79</v>
      </c>
      <c r="G183" s="4"/>
      <c r="H183" s="4">
        <f>J183</f>
        <v>460.79</v>
      </c>
      <c r="I183" s="67" t="s">
        <v>460</v>
      </c>
      <c r="J183" s="4">
        <f>SUM(K183:N183)</f>
        <v>460.79</v>
      </c>
      <c r="K183" s="4"/>
      <c r="L183" s="4"/>
      <c r="M183" s="4">
        <v>460.79</v>
      </c>
      <c r="N183" s="4"/>
      <c r="O183" s="49"/>
    </row>
    <row r="184" spans="1:15" s="15" customFormat="1" ht="126" customHeight="1">
      <c r="A184" s="75" t="s">
        <v>391</v>
      </c>
      <c r="B184" s="76" t="s">
        <v>396</v>
      </c>
      <c r="C184" s="4">
        <f t="shared" si="24"/>
        <v>496.93</v>
      </c>
      <c r="D184" s="4"/>
      <c r="E184" s="4"/>
      <c r="F184" s="4">
        <v>496.93</v>
      </c>
      <c r="G184" s="4"/>
      <c r="H184" s="4">
        <f>J184</f>
        <v>493.03</v>
      </c>
      <c r="I184" s="67" t="s">
        <v>476</v>
      </c>
      <c r="J184" s="4">
        <f>SUM(K184:N184)</f>
        <v>493.03</v>
      </c>
      <c r="K184" s="4"/>
      <c r="L184" s="4"/>
      <c r="M184" s="4">
        <v>493.03</v>
      </c>
      <c r="N184" s="4"/>
      <c r="O184" s="49"/>
    </row>
    <row r="185" spans="1:15" s="15" customFormat="1" ht="126" customHeight="1">
      <c r="A185" s="75" t="s">
        <v>392</v>
      </c>
      <c r="B185" s="76" t="s">
        <v>397</v>
      </c>
      <c r="C185" s="4">
        <f t="shared" si="24"/>
        <v>516.85</v>
      </c>
      <c r="D185" s="4"/>
      <c r="E185" s="4"/>
      <c r="F185" s="4">
        <v>516.85</v>
      </c>
      <c r="G185" s="4"/>
      <c r="H185" s="4">
        <f>J185</f>
        <v>516.85</v>
      </c>
      <c r="I185" s="67" t="s">
        <v>460</v>
      </c>
      <c r="J185" s="4">
        <f>SUM(K185:N185)</f>
        <v>516.85</v>
      </c>
      <c r="K185" s="4"/>
      <c r="L185" s="4"/>
      <c r="M185" s="4">
        <v>516.85</v>
      </c>
      <c r="N185" s="4"/>
      <c r="O185" s="49"/>
    </row>
    <row r="186" spans="1:15" s="15" customFormat="1" ht="129.75" customHeight="1">
      <c r="A186" s="75" t="s">
        <v>393</v>
      </c>
      <c r="B186" s="76" t="s">
        <v>398</v>
      </c>
      <c r="C186" s="4">
        <f t="shared" si="24"/>
        <v>509.13</v>
      </c>
      <c r="D186" s="4"/>
      <c r="E186" s="4"/>
      <c r="F186" s="4">
        <v>509.13</v>
      </c>
      <c r="G186" s="4"/>
      <c r="H186" s="4">
        <f>J186</f>
        <v>509.13</v>
      </c>
      <c r="I186" s="67" t="s">
        <v>460</v>
      </c>
      <c r="J186" s="4">
        <f>SUM(K186:N186)</f>
        <v>509.13</v>
      </c>
      <c r="K186" s="4"/>
      <c r="L186" s="4"/>
      <c r="M186" s="4">
        <v>509.13</v>
      </c>
      <c r="N186" s="4"/>
      <c r="O186" s="49"/>
    </row>
    <row r="187" spans="1:15" s="15" customFormat="1" ht="18.75" customHeight="1">
      <c r="A187" s="71" t="s">
        <v>175</v>
      </c>
      <c r="B187" s="78" t="s">
        <v>115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9"/>
    </row>
    <row r="188" spans="1:14" s="15" customFormat="1" ht="19.5" customHeight="1">
      <c r="A188" s="77" t="s">
        <v>48</v>
      </c>
      <c r="B188" s="79" t="s">
        <v>56</v>
      </c>
      <c r="C188" s="26">
        <f>SUM(D188:G188)</f>
        <v>7254.08</v>
      </c>
      <c r="D188" s="26">
        <f>SUM(D189:D198)</f>
        <v>4090.61</v>
      </c>
      <c r="E188" s="26">
        <f aca="true" t="shared" si="26" ref="E188:N188">SUM(E189:E198)</f>
        <v>2842.6499999999996</v>
      </c>
      <c r="F188" s="26">
        <f t="shared" si="26"/>
        <v>320.81999999999994</v>
      </c>
      <c r="G188" s="26">
        <f t="shared" si="26"/>
        <v>0</v>
      </c>
      <c r="H188" s="26">
        <f t="shared" si="26"/>
        <v>7254.08</v>
      </c>
      <c r="I188" s="26"/>
      <c r="J188" s="26">
        <f t="shared" si="26"/>
        <v>7254.08</v>
      </c>
      <c r="K188" s="26">
        <f t="shared" si="26"/>
        <v>4090.61</v>
      </c>
      <c r="L188" s="26">
        <f t="shared" si="26"/>
        <v>2842.6499999999996</v>
      </c>
      <c r="M188" s="26">
        <f t="shared" si="26"/>
        <v>320.82</v>
      </c>
      <c r="N188" s="26">
        <f t="shared" si="26"/>
        <v>0</v>
      </c>
    </row>
    <row r="189" spans="1:15" s="15" customFormat="1" ht="177.75" customHeight="1">
      <c r="A189" s="9" t="s">
        <v>399</v>
      </c>
      <c r="B189" s="80" t="s">
        <v>407</v>
      </c>
      <c r="C189" s="4">
        <f aca="true" t="shared" si="27" ref="C189:C198">SUM(D189:G189)</f>
        <v>1386.65</v>
      </c>
      <c r="D189" s="4">
        <v>818.12</v>
      </c>
      <c r="E189" s="4">
        <v>568.53</v>
      </c>
      <c r="F189" s="4"/>
      <c r="G189" s="4"/>
      <c r="H189" s="4">
        <f aca="true" t="shared" si="28" ref="H189:H198">J189</f>
        <v>1386.65</v>
      </c>
      <c r="I189" s="4"/>
      <c r="J189" s="4">
        <f aca="true" t="shared" si="29" ref="J189:J198">SUM(K189:N189)</f>
        <v>1386.65</v>
      </c>
      <c r="K189" s="4">
        <v>818.12</v>
      </c>
      <c r="L189" s="4">
        <v>568.53</v>
      </c>
      <c r="M189" s="4"/>
      <c r="N189" s="4"/>
      <c r="O189" s="49"/>
    </row>
    <row r="190" spans="1:15" s="15" customFormat="1" ht="176.25" customHeight="1">
      <c r="A190" s="9" t="s">
        <v>400</v>
      </c>
      <c r="B190" s="80" t="s">
        <v>408</v>
      </c>
      <c r="C190" s="4">
        <f t="shared" si="27"/>
        <v>1386.65</v>
      </c>
      <c r="D190" s="4">
        <v>818.12</v>
      </c>
      <c r="E190" s="4">
        <v>568.53</v>
      </c>
      <c r="F190" s="4"/>
      <c r="G190" s="4"/>
      <c r="H190" s="4">
        <f t="shared" si="28"/>
        <v>1386.65</v>
      </c>
      <c r="I190" s="4"/>
      <c r="J190" s="4">
        <f t="shared" si="29"/>
        <v>1386.65</v>
      </c>
      <c r="K190" s="4">
        <v>818.12</v>
      </c>
      <c r="L190" s="4">
        <v>568.53</v>
      </c>
      <c r="M190" s="4"/>
      <c r="N190" s="4"/>
      <c r="O190" s="49"/>
    </row>
    <row r="191" spans="1:15" s="15" customFormat="1" ht="181.5" customHeight="1">
      <c r="A191" s="9" t="s">
        <v>401</v>
      </c>
      <c r="B191" s="80" t="s">
        <v>409</v>
      </c>
      <c r="C191" s="4">
        <f t="shared" si="27"/>
        <v>1386.65</v>
      </c>
      <c r="D191" s="4">
        <v>818.12</v>
      </c>
      <c r="E191" s="4">
        <v>568.53</v>
      </c>
      <c r="F191" s="4"/>
      <c r="G191" s="4"/>
      <c r="H191" s="4">
        <f t="shared" si="28"/>
        <v>1386.65</v>
      </c>
      <c r="I191" s="4"/>
      <c r="J191" s="4">
        <f t="shared" si="29"/>
        <v>1386.65</v>
      </c>
      <c r="K191" s="4">
        <v>818.12</v>
      </c>
      <c r="L191" s="4">
        <v>568.53</v>
      </c>
      <c r="M191" s="4"/>
      <c r="N191" s="4"/>
      <c r="O191" s="49"/>
    </row>
    <row r="192" spans="1:15" s="15" customFormat="1" ht="183" customHeight="1">
      <c r="A192" s="9" t="s">
        <v>402</v>
      </c>
      <c r="B192" s="80" t="s">
        <v>410</v>
      </c>
      <c r="C192" s="4">
        <f t="shared" si="27"/>
        <v>1386.65</v>
      </c>
      <c r="D192" s="4">
        <v>818.12</v>
      </c>
      <c r="E192" s="4">
        <v>568.53</v>
      </c>
      <c r="F192" s="4"/>
      <c r="G192" s="4"/>
      <c r="H192" s="4">
        <f t="shared" si="28"/>
        <v>1386.65</v>
      </c>
      <c r="I192" s="4"/>
      <c r="J192" s="4">
        <f t="shared" si="29"/>
        <v>1386.65</v>
      </c>
      <c r="K192" s="4">
        <v>818.12</v>
      </c>
      <c r="L192" s="4">
        <v>568.53</v>
      </c>
      <c r="M192" s="4"/>
      <c r="N192" s="4"/>
      <c r="O192" s="49"/>
    </row>
    <row r="193" spans="1:15" s="15" customFormat="1" ht="180.75" customHeight="1">
      <c r="A193" s="9" t="s">
        <v>403</v>
      </c>
      <c r="B193" s="80" t="s">
        <v>411</v>
      </c>
      <c r="C193" s="4">
        <f t="shared" si="27"/>
        <v>1386.6599999999999</v>
      </c>
      <c r="D193" s="4">
        <v>818.13</v>
      </c>
      <c r="E193" s="4">
        <v>568.53</v>
      </c>
      <c r="F193" s="4"/>
      <c r="G193" s="4"/>
      <c r="H193" s="4">
        <f t="shared" si="28"/>
        <v>1386.6599999999999</v>
      </c>
      <c r="I193" s="4"/>
      <c r="J193" s="4">
        <f t="shared" si="29"/>
        <v>1386.6599999999999</v>
      </c>
      <c r="K193" s="4">
        <v>818.13</v>
      </c>
      <c r="L193" s="4">
        <v>568.53</v>
      </c>
      <c r="M193" s="4"/>
      <c r="N193" s="4"/>
      <c r="O193" s="49"/>
    </row>
    <row r="194" spans="1:15" s="15" customFormat="1" ht="178.5" customHeight="1">
      <c r="A194" s="9" t="s">
        <v>404</v>
      </c>
      <c r="B194" s="80" t="s">
        <v>412</v>
      </c>
      <c r="C194" s="4">
        <f t="shared" si="27"/>
        <v>24.52</v>
      </c>
      <c r="D194" s="4"/>
      <c r="E194" s="4"/>
      <c r="F194" s="4">
        <v>24.52</v>
      </c>
      <c r="G194" s="4"/>
      <c r="H194" s="4">
        <f t="shared" si="28"/>
        <v>24.52</v>
      </c>
      <c r="I194" s="4"/>
      <c r="J194" s="4">
        <f t="shared" si="29"/>
        <v>24.52</v>
      </c>
      <c r="K194" s="4"/>
      <c r="L194" s="4"/>
      <c r="M194" s="4">
        <v>24.52</v>
      </c>
      <c r="N194" s="4"/>
      <c r="O194" s="49"/>
    </row>
    <row r="195" spans="1:15" s="15" customFormat="1" ht="157.5" customHeight="1">
      <c r="A195" s="9" t="s">
        <v>405</v>
      </c>
      <c r="B195" s="80" t="s">
        <v>413</v>
      </c>
      <c r="C195" s="4">
        <f t="shared" si="27"/>
        <v>109.21</v>
      </c>
      <c r="D195" s="4"/>
      <c r="E195" s="4"/>
      <c r="F195" s="4">
        <v>109.21</v>
      </c>
      <c r="G195" s="4"/>
      <c r="H195" s="4">
        <f t="shared" si="28"/>
        <v>109.21</v>
      </c>
      <c r="I195" s="4"/>
      <c r="J195" s="4">
        <f t="shared" si="29"/>
        <v>109.21</v>
      </c>
      <c r="K195" s="4"/>
      <c r="L195" s="4"/>
      <c r="M195" s="4">
        <v>109.21</v>
      </c>
      <c r="N195" s="4"/>
      <c r="O195" s="49"/>
    </row>
    <row r="196" spans="1:15" s="15" customFormat="1" ht="159" customHeight="1">
      <c r="A196" s="9" t="s">
        <v>406</v>
      </c>
      <c r="B196" s="80" t="s">
        <v>414</v>
      </c>
      <c r="C196" s="4">
        <f t="shared" si="27"/>
        <v>73.07</v>
      </c>
      <c r="D196" s="4"/>
      <c r="E196" s="4"/>
      <c r="F196" s="4">
        <v>73.07</v>
      </c>
      <c r="G196" s="4"/>
      <c r="H196" s="4">
        <f t="shared" si="28"/>
        <v>73.07</v>
      </c>
      <c r="I196" s="4"/>
      <c r="J196" s="4">
        <f t="shared" si="29"/>
        <v>73.07</v>
      </c>
      <c r="K196" s="4"/>
      <c r="L196" s="4"/>
      <c r="M196" s="4">
        <v>73.07</v>
      </c>
      <c r="N196" s="4"/>
      <c r="O196" s="49"/>
    </row>
    <row r="197" spans="1:15" s="15" customFormat="1" ht="180.75" customHeight="1">
      <c r="A197" s="9" t="s">
        <v>415</v>
      </c>
      <c r="B197" s="80" t="s">
        <v>417</v>
      </c>
      <c r="C197" s="4">
        <f t="shared" si="27"/>
        <v>60.87</v>
      </c>
      <c r="D197" s="4"/>
      <c r="E197" s="4"/>
      <c r="F197" s="4">
        <v>60.87</v>
      </c>
      <c r="G197" s="4"/>
      <c r="H197" s="4">
        <f t="shared" si="28"/>
        <v>53.15</v>
      </c>
      <c r="I197" s="4"/>
      <c r="J197" s="4">
        <f t="shared" si="29"/>
        <v>53.15</v>
      </c>
      <c r="K197" s="4"/>
      <c r="L197" s="4"/>
      <c r="M197" s="4">
        <v>53.15</v>
      </c>
      <c r="N197" s="4"/>
      <c r="O197" s="49"/>
    </row>
    <row r="198" spans="1:15" s="15" customFormat="1" ht="157.5" customHeight="1">
      <c r="A198" s="9" t="s">
        <v>416</v>
      </c>
      <c r="B198" s="80" t="s">
        <v>418</v>
      </c>
      <c r="C198" s="4">
        <f t="shared" si="27"/>
        <v>53.15</v>
      </c>
      <c r="D198" s="4"/>
      <c r="E198" s="4"/>
      <c r="F198" s="4">
        <v>53.15</v>
      </c>
      <c r="G198" s="4"/>
      <c r="H198" s="4">
        <f t="shared" si="28"/>
        <v>60.87</v>
      </c>
      <c r="I198" s="4"/>
      <c r="J198" s="4">
        <f t="shared" si="29"/>
        <v>60.87</v>
      </c>
      <c r="K198" s="4"/>
      <c r="L198" s="4"/>
      <c r="M198" s="4">
        <v>60.87</v>
      </c>
      <c r="N198" s="4"/>
      <c r="O198" s="49"/>
    </row>
    <row r="199" spans="1:15" s="15" customFormat="1" ht="16.5" customHeight="1">
      <c r="A199" s="9"/>
      <c r="B199" s="81" t="s">
        <v>50</v>
      </c>
      <c r="C199" s="82">
        <f>C181+C188</f>
        <v>9783.26</v>
      </c>
      <c r="D199" s="82">
        <f aca="true" t="shared" si="30" ref="D199:N199">D181+D188</f>
        <v>4090.61</v>
      </c>
      <c r="E199" s="82">
        <f t="shared" si="30"/>
        <v>2842.6499999999996</v>
      </c>
      <c r="F199" s="82">
        <f t="shared" si="30"/>
        <v>2850</v>
      </c>
      <c r="G199" s="82">
        <f t="shared" si="30"/>
        <v>0</v>
      </c>
      <c r="H199" s="82">
        <f t="shared" si="30"/>
        <v>9779.36</v>
      </c>
      <c r="I199" s="82"/>
      <c r="J199" s="82">
        <f t="shared" si="30"/>
        <v>9779.36</v>
      </c>
      <c r="K199" s="82">
        <f t="shared" si="30"/>
        <v>4090.61</v>
      </c>
      <c r="L199" s="82">
        <f t="shared" si="30"/>
        <v>2842.6499999999996</v>
      </c>
      <c r="M199" s="82">
        <f t="shared" si="30"/>
        <v>2846.1000000000004</v>
      </c>
      <c r="N199" s="82">
        <f t="shared" si="30"/>
        <v>0</v>
      </c>
      <c r="O199" s="49"/>
    </row>
    <row r="200" spans="1:15" s="15" customFormat="1" ht="15" customHeight="1">
      <c r="A200" s="9"/>
      <c r="B200" s="83" t="s">
        <v>419</v>
      </c>
      <c r="C200" s="72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9"/>
    </row>
    <row r="201" spans="1:15" s="15" customFormat="1" ht="16.5" customHeight="1">
      <c r="A201" s="71" t="s">
        <v>176</v>
      </c>
      <c r="B201" s="84" t="s">
        <v>420</v>
      </c>
      <c r="C201" s="7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9"/>
    </row>
    <row r="202" spans="1:15" s="15" customFormat="1" ht="17.25" customHeight="1">
      <c r="A202" s="73" t="s">
        <v>95</v>
      </c>
      <c r="B202" s="74" t="s">
        <v>56</v>
      </c>
      <c r="C202" s="89">
        <f>C203</f>
        <v>10260.1</v>
      </c>
      <c r="D202" s="89">
        <f aca="true" t="shared" si="31" ref="D202:N202">D203</f>
        <v>0</v>
      </c>
      <c r="E202" s="89">
        <f t="shared" si="31"/>
        <v>5100</v>
      </c>
      <c r="F202" s="89">
        <f t="shared" si="31"/>
        <v>5160.1</v>
      </c>
      <c r="G202" s="89">
        <f t="shared" si="31"/>
        <v>0</v>
      </c>
      <c r="H202" s="89">
        <f t="shared" si="31"/>
        <v>10260.1</v>
      </c>
      <c r="I202" s="89"/>
      <c r="J202" s="89">
        <f t="shared" si="31"/>
        <v>10260.1</v>
      </c>
      <c r="K202" s="89">
        <f t="shared" si="31"/>
        <v>0</v>
      </c>
      <c r="L202" s="89">
        <f t="shared" si="31"/>
        <v>5100</v>
      </c>
      <c r="M202" s="89">
        <f t="shared" si="31"/>
        <v>5160.1</v>
      </c>
      <c r="N202" s="89">
        <f t="shared" si="31"/>
        <v>0</v>
      </c>
      <c r="O202" s="49"/>
    </row>
    <row r="203" spans="1:15" s="15" customFormat="1" ht="147.75" customHeight="1">
      <c r="A203" s="87" t="s">
        <v>421</v>
      </c>
      <c r="B203" s="86" t="s">
        <v>422</v>
      </c>
      <c r="C203" s="88">
        <f>SUM(D203:G203)</f>
        <v>10260.1</v>
      </c>
      <c r="D203" s="4"/>
      <c r="E203" s="4">
        <v>5100</v>
      </c>
      <c r="F203" s="4">
        <v>5160.1</v>
      </c>
      <c r="G203" s="4"/>
      <c r="H203" s="4">
        <f>J203</f>
        <v>10260.1</v>
      </c>
      <c r="I203" s="4"/>
      <c r="J203" s="4">
        <f>SUM(K203:N203)</f>
        <v>10260.1</v>
      </c>
      <c r="K203" s="4"/>
      <c r="L203" s="4">
        <v>5100</v>
      </c>
      <c r="M203" s="4">
        <v>5160.1</v>
      </c>
      <c r="N203" s="4"/>
      <c r="O203" s="49"/>
    </row>
    <row r="204" spans="1:15" s="15" customFormat="1" ht="24" customHeight="1">
      <c r="A204" s="85"/>
      <c r="B204" s="81" t="s">
        <v>423</v>
      </c>
      <c r="C204" s="82">
        <f>C202</f>
        <v>10260.1</v>
      </c>
      <c r="D204" s="82">
        <f aca="true" t="shared" si="32" ref="D204:N204">D202</f>
        <v>0</v>
      </c>
      <c r="E204" s="82">
        <f t="shared" si="32"/>
        <v>5100</v>
      </c>
      <c r="F204" s="82">
        <f t="shared" si="32"/>
        <v>5160.1</v>
      </c>
      <c r="G204" s="82">
        <f t="shared" si="32"/>
        <v>0</v>
      </c>
      <c r="H204" s="82">
        <f t="shared" si="32"/>
        <v>10260.1</v>
      </c>
      <c r="I204" s="82"/>
      <c r="J204" s="82">
        <f t="shared" si="32"/>
        <v>10260.1</v>
      </c>
      <c r="K204" s="82">
        <f t="shared" si="32"/>
        <v>0</v>
      </c>
      <c r="L204" s="82">
        <f t="shared" si="32"/>
        <v>5100</v>
      </c>
      <c r="M204" s="82">
        <f t="shared" si="32"/>
        <v>5160.1</v>
      </c>
      <c r="N204" s="82">
        <f t="shared" si="32"/>
        <v>0</v>
      </c>
      <c r="O204" s="49"/>
    </row>
    <row r="205" spans="1:15" s="15" customFormat="1" ht="48" customHeight="1">
      <c r="A205" s="90"/>
      <c r="B205" s="125" t="s">
        <v>424</v>
      </c>
      <c r="C205" s="126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7"/>
      <c r="O205" s="49"/>
    </row>
    <row r="206" spans="1:15" s="15" customFormat="1" ht="24" customHeight="1">
      <c r="A206" s="71" t="s">
        <v>141</v>
      </c>
      <c r="B206" s="74" t="s">
        <v>425</v>
      </c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49"/>
    </row>
    <row r="207" spans="1:15" s="15" customFormat="1" ht="24" customHeight="1">
      <c r="A207" s="73" t="s">
        <v>426</v>
      </c>
      <c r="B207" s="74" t="s">
        <v>56</v>
      </c>
      <c r="C207" s="102">
        <f>SUM(C208:C222)</f>
        <v>4446</v>
      </c>
      <c r="D207" s="102">
        <f aca="true" t="shared" si="33" ref="D207:N207">SUM(D208:D222)</f>
        <v>0</v>
      </c>
      <c r="E207" s="102">
        <f t="shared" si="33"/>
        <v>2470.0000000000005</v>
      </c>
      <c r="F207" s="102">
        <f t="shared" si="33"/>
        <v>1976.0000000000002</v>
      </c>
      <c r="G207" s="102">
        <f t="shared" si="33"/>
        <v>0</v>
      </c>
      <c r="H207" s="102">
        <f t="shared" si="33"/>
        <v>4446</v>
      </c>
      <c r="I207" s="102"/>
      <c r="J207" s="102">
        <f t="shared" si="33"/>
        <v>4446</v>
      </c>
      <c r="K207" s="102">
        <f t="shared" si="33"/>
        <v>0</v>
      </c>
      <c r="L207" s="102">
        <f t="shared" si="33"/>
        <v>2470.0000000000005</v>
      </c>
      <c r="M207" s="102">
        <f t="shared" si="33"/>
        <v>1976.0000000000002</v>
      </c>
      <c r="N207" s="102">
        <f t="shared" si="33"/>
        <v>0</v>
      </c>
      <c r="O207" s="49"/>
    </row>
    <row r="208" spans="1:15" s="96" customFormat="1" ht="143.25" customHeight="1">
      <c r="A208" s="98" t="s">
        <v>428</v>
      </c>
      <c r="B208" s="93" t="s">
        <v>427</v>
      </c>
      <c r="C208" s="97">
        <f>SUM(D208:G208)</f>
        <v>441</v>
      </c>
      <c r="D208" s="92"/>
      <c r="E208" s="92">
        <v>245</v>
      </c>
      <c r="F208" s="92">
        <v>196</v>
      </c>
      <c r="G208" s="92"/>
      <c r="H208" s="92">
        <f>J208</f>
        <v>441</v>
      </c>
      <c r="I208" s="92"/>
      <c r="J208" s="92">
        <f>SUM(K208:N208)</f>
        <v>441</v>
      </c>
      <c r="K208" s="92"/>
      <c r="L208" s="92">
        <v>245</v>
      </c>
      <c r="M208" s="92">
        <v>196</v>
      </c>
      <c r="N208" s="94"/>
      <c r="O208" s="95"/>
    </row>
    <row r="209" spans="1:15" s="15" customFormat="1" ht="141.75" customHeight="1">
      <c r="A209" s="98" t="s">
        <v>429</v>
      </c>
      <c r="B209" s="86" t="s">
        <v>430</v>
      </c>
      <c r="C209" s="97">
        <f>SUM(D209:G209)</f>
        <v>255</v>
      </c>
      <c r="D209" s="92"/>
      <c r="E209" s="92">
        <v>141.67</v>
      </c>
      <c r="F209" s="92">
        <v>113.33</v>
      </c>
      <c r="G209" s="92"/>
      <c r="H209" s="92">
        <f>J209</f>
        <v>255</v>
      </c>
      <c r="I209" s="92"/>
      <c r="J209" s="92">
        <f>SUM(K209:N209)</f>
        <v>255</v>
      </c>
      <c r="K209" s="92"/>
      <c r="L209" s="92">
        <v>141.67</v>
      </c>
      <c r="M209" s="92">
        <v>113.33</v>
      </c>
      <c r="N209" s="91"/>
      <c r="O209" s="49"/>
    </row>
    <row r="210" spans="1:15" s="96" customFormat="1" ht="150" customHeight="1">
      <c r="A210" s="98" t="s">
        <v>431</v>
      </c>
      <c r="B210" s="86" t="s">
        <v>433</v>
      </c>
      <c r="C210" s="97">
        <f>SUM(D210:G210)</f>
        <v>348</v>
      </c>
      <c r="D210" s="99"/>
      <c r="E210" s="92">
        <v>193.33</v>
      </c>
      <c r="F210" s="92">
        <v>154.67</v>
      </c>
      <c r="G210" s="92"/>
      <c r="H210" s="92">
        <f aca="true" t="shared" si="34" ref="H210:H222">J210</f>
        <v>348</v>
      </c>
      <c r="I210" s="92"/>
      <c r="J210" s="92">
        <f aca="true" t="shared" si="35" ref="J210:J222">SUM(K210:N210)</f>
        <v>348</v>
      </c>
      <c r="K210" s="92"/>
      <c r="L210" s="92">
        <v>193.33</v>
      </c>
      <c r="M210" s="92">
        <v>154.67</v>
      </c>
      <c r="N210" s="91"/>
      <c r="O210" s="95"/>
    </row>
    <row r="211" spans="1:15" s="96" customFormat="1" ht="147.75" customHeight="1">
      <c r="A211" s="98" t="s">
        <v>432</v>
      </c>
      <c r="B211" s="86" t="s">
        <v>434</v>
      </c>
      <c r="C211" s="97">
        <f>SUM(D211:G211)</f>
        <v>348</v>
      </c>
      <c r="D211" s="99"/>
      <c r="E211" s="92">
        <v>193.33</v>
      </c>
      <c r="F211" s="92">
        <v>154.67</v>
      </c>
      <c r="G211" s="92"/>
      <c r="H211" s="92">
        <f t="shared" si="34"/>
        <v>348</v>
      </c>
      <c r="I211" s="92"/>
      <c r="J211" s="92">
        <f t="shared" si="35"/>
        <v>348</v>
      </c>
      <c r="K211" s="92"/>
      <c r="L211" s="92">
        <v>193.33</v>
      </c>
      <c r="M211" s="92">
        <v>154.67</v>
      </c>
      <c r="N211" s="91"/>
      <c r="O211" s="95"/>
    </row>
    <row r="212" spans="1:15" s="96" customFormat="1" ht="143.25" customHeight="1">
      <c r="A212" s="98" t="s">
        <v>436</v>
      </c>
      <c r="B212" s="86" t="s">
        <v>435</v>
      </c>
      <c r="C212" s="97">
        <f>SUM(D212:G212)</f>
        <v>185</v>
      </c>
      <c r="D212" s="99"/>
      <c r="E212" s="92">
        <v>102.78</v>
      </c>
      <c r="F212" s="92">
        <v>82.22</v>
      </c>
      <c r="G212" s="92"/>
      <c r="H212" s="92">
        <f t="shared" si="34"/>
        <v>185</v>
      </c>
      <c r="I212" s="92"/>
      <c r="J212" s="92">
        <f t="shared" si="35"/>
        <v>185</v>
      </c>
      <c r="K212" s="92"/>
      <c r="L212" s="92">
        <v>102.78</v>
      </c>
      <c r="M212" s="92">
        <v>82.22</v>
      </c>
      <c r="N212" s="91"/>
      <c r="O212" s="95"/>
    </row>
    <row r="213" spans="1:15" s="96" customFormat="1" ht="159" customHeight="1">
      <c r="A213" s="98" t="s">
        <v>437</v>
      </c>
      <c r="B213" s="86" t="s">
        <v>440</v>
      </c>
      <c r="C213" s="97">
        <f aca="true" t="shared" si="36" ref="C213:C222">SUM(D213:G213)</f>
        <v>85</v>
      </c>
      <c r="D213" s="99"/>
      <c r="E213" s="92">
        <v>47.22</v>
      </c>
      <c r="F213" s="92">
        <v>37.78</v>
      </c>
      <c r="G213" s="92"/>
      <c r="H213" s="92">
        <f t="shared" si="34"/>
        <v>85</v>
      </c>
      <c r="I213" s="92"/>
      <c r="J213" s="92">
        <f t="shared" si="35"/>
        <v>85</v>
      </c>
      <c r="K213" s="92"/>
      <c r="L213" s="92">
        <v>47.22</v>
      </c>
      <c r="M213" s="92">
        <v>37.78</v>
      </c>
      <c r="N213" s="91"/>
      <c r="O213" s="95"/>
    </row>
    <row r="214" spans="1:15" s="96" customFormat="1" ht="147" customHeight="1">
      <c r="A214" s="98" t="s">
        <v>438</v>
      </c>
      <c r="B214" s="86" t="s">
        <v>441</v>
      </c>
      <c r="C214" s="97">
        <f t="shared" si="36"/>
        <v>263</v>
      </c>
      <c r="D214" s="99"/>
      <c r="E214" s="92">
        <v>146.11</v>
      </c>
      <c r="F214" s="92">
        <v>116.89</v>
      </c>
      <c r="G214" s="92"/>
      <c r="H214" s="92">
        <f t="shared" si="34"/>
        <v>263</v>
      </c>
      <c r="I214" s="92"/>
      <c r="J214" s="92">
        <f t="shared" si="35"/>
        <v>263</v>
      </c>
      <c r="K214" s="92"/>
      <c r="L214" s="92">
        <v>146.11</v>
      </c>
      <c r="M214" s="92">
        <v>116.89</v>
      </c>
      <c r="N214" s="91"/>
      <c r="O214" s="95"/>
    </row>
    <row r="215" spans="1:15" s="96" customFormat="1" ht="148.5" customHeight="1">
      <c r="A215" s="98" t="s">
        <v>439</v>
      </c>
      <c r="B215" s="86" t="s">
        <v>442</v>
      </c>
      <c r="C215" s="97">
        <f t="shared" si="36"/>
        <v>178</v>
      </c>
      <c r="D215" s="99"/>
      <c r="E215" s="92">
        <v>98.89</v>
      </c>
      <c r="F215" s="92">
        <v>79.11</v>
      </c>
      <c r="G215" s="92"/>
      <c r="H215" s="92">
        <f t="shared" si="34"/>
        <v>178</v>
      </c>
      <c r="I215" s="92"/>
      <c r="J215" s="92">
        <f t="shared" si="35"/>
        <v>178</v>
      </c>
      <c r="K215" s="92"/>
      <c r="L215" s="92">
        <v>98.89</v>
      </c>
      <c r="M215" s="92">
        <v>79.11</v>
      </c>
      <c r="N215" s="91"/>
      <c r="O215" s="95"/>
    </row>
    <row r="216" spans="1:15" s="96" customFormat="1" ht="149.25" customHeight="1">
      <c r="A216" s="98" t="s">
        <v>443</v>
      </c>
      <c r="B216" s="86" t="s">
        <v>450</v>
      </c>
      <c r="C216" s="97">
        <f t="shared" si="36"/>
        <v>781</v>
      </c>
      <c r="D216" s="99"/>
      <c r="E216" s="92">
        <v>433.89</v>
      </c>
      <c r="F216" s="92">
        <v>347.11</v>
      </c>
      <c r="G216" s="92"/>
      <c r="H216" s="92">
        <f t="shared" si="34"/>
        <v>781</v>
      </c>
      <c r="I216" s="92"/>
      <c r="J216" s="92">
        <f t="shared" si="35"/>
        <v>781</v>
      </c>
      <c r="K216" s="92"/>
      <c r="L216" s="92">
        <v>433.89</v>
      </c>
      <c r="M216" s="92">
        <v>347.11</v>
      </c>
      <c r="N216" s="91"/>
      <c r="O216" s="95"/>
    </row>
    <row r="217" spans="1:15" s="96" customFormat="1" ht="146.25" customHeight="1">
      <c r="A217" s="98" t="s">
        <v>444</v>
      </c>
      <c r="B217" s="86" t="s">
        <v>451</v>
      </c>
      <c r="C217" s="97">
        <f t="shared" si="36"/>
        <v>433</v>
      </c>
      <c r="D217" s="99"/>
      <c r="E217" s="92">
        <v>240.56</v>
      </c>
      <c r="F217" s="92">
        <v>192.44</v>
      </c>
      <c r="G217" s="92"/>
      <c r="H217" s="92">
        <f t="shared" si="34"/>
        <v>433</v>
      </c>
      <c r="I217" s="92"/>
      <c r="J217" s="92">
        <f t="shared" si="35"/>
        <v>433</v>
      </c>
      <c r="K217" s="92"/>
      <c r="L217" s="92">
        <v>240.56</v>
      </c>
      <c r="M217" s="92">
        <v>192.44</v>
      </c>
      <c r="N217" s="91"/>
      <c r="O217" s="95"/>
    </row>
    <row r="218" spans="1:15" s="15" customFormat="1" ht="168" customHeight="1">
      <c r="A218" s="98" t="s">
        <v>445</v>
      </c>
      <c r="B218" s="86" t="s">
        <v>452</v>
      </c>
      <c r="C218" s="97">
        <f t="shared" si="36"/>
        <v>263</v>
      </c>
      <c r="D218" s="92"/>
      <c r="E218" s="92">
        <v>146.11</v>
      </c>
      <c r="F218" s="92">
        <v>116.89</v>
      </c>
      <c r="G218" s="92"/>
      <c r="H218" s="92">
        <f t="shared" si="34"/>
        <v>263</v>
      </c>
      <c r="I218" s="92"/>
      <c r="J218" s="92">
        <f t="shared" si="35"/>
        <v>263</v>
      </c>
      <c r="K218" s="92"/>
      <c r="L218" s="92">
        <v>146.11</v>
      </c>
      <c r="M218" s="92">
        <v>116.89</v>
      </c>
      <c r="N218" s="91"/>
      <c r="O218" s="49"/>
    </row>
    <row r="219" spans="1:15" s="15" customFormat="1" ht="145.5" customHeight="1">
      <c r="A219" s="98" t="s">
        <v>446</v>
      </c>
      <c r="B219" s="86" t="s">
        <v>453</v>
      </c>
      <c r="C219" s="97">
        <f t="shared" si="36"/>
        <v>255</v>
      </c>
      <c r="D219" s="92"/>
      <c r="E219" s="92">
        <v>141.67</v>
      </c>
      <c r="F219" s="92">
        <v>113.33</v>
      </c>
      <c r="G219" s="92"/>
      <c r="H219" s="92">
        <f t="shared" si="34"/>
        <v>255</v>
      </c>
      <c r="I219" s="92"/>
      <c r="J219" s="92">
        <f t="shared" si="35"/>
        <v>255</v>
      </c>
      <c r="K219" s="92"/>
      <c r="L219" s="92">
        <v>141.67</v>
      </c>
      <c r="M219" s="92">
        <v>113.33</v>
      </c>
      <c r="N219" s="91"/>
      <c r="O219" s="49"/>
    </row>
    <row r="220" spans="1:15" s="15" customFormat="1" ht="139.5" customHeight="1">
      <c r="A220" s="98" t="s">
        <v>447</v>
      </c>
      <c r="B220" s="86" t="s">
        <v>454</v>
      </c>
      <c r="C220" s="97">
        <f t="shared" si="36"/>
        <v>263</v>
      </c>
      <c r="D220" s="92"/>
      <c r="E220" s="92">
        <v>146.11</v>
      </c>
      <c r="F220" s="92">
        <v>116.89</v>
      </c>
      <c r="G220" s="92"/>
      <c r="H220" s="92">
        <f t="shared" si="34"/>
        <v>263</v>
      </c>
      <c r="I220" s="92"/>
      <c r="J220" s="92">
        <f t="shared" si="35"/>
        <v>263</v>
      </c>
      <c r="K220" s="92"/>
      <c r="L220" s="92">
        <v>146.11</v>
      </c>
      <c r="M220" s="92">
        <v>116.89</v>
      </c>
      <c r="N220" s="91"/>
      <c r="O220" s="49"/>
    </row>
    <row r="221" spans="1:15" s="15" customFormat="1" ht="147" customHeight="1">
      <c r="A221" s="98" t="s">
        <v>448</v>
      </c>
      <c r="B221" s="86" t="s">
        <v>455</v>
      </c>
      <c r="C221" s="97">
        <f t="shared" si="36"/>
        <v>85</v>
      </c>
      <c r="D221" s="92"/>
      <c r="E221" s="92">
        <v>47.22</v>
      </c>
      <c r="F221" s="92">
        <v>37.78</v>
      </c>
      <c r="G221" s="92"/>
      <c r="H221" s="92">
        <f t="shared" si="34"/>
        <v>85</v>
      </c>
      <c r="I221" s="92"/>
      <c r="J221" s="92">
        <f t="shared" si="35"/>
        <v>85</v>
      </c>
      <c r="K221" s="92"/>
      <c r="L221" s="92">
        <v>47.22</v>
      </c>
      <c r="M221" s="92">
        <v>37.78</v>
      </c>
      <c r="N221" s="91"/>
      <c r="O221" s="49"/>
    </row>
    <row r="222" spans="1:15" s="15" customFormat="1" ht="141.75" customHeight="1">
      <c r="A222" s="98" t="s">
        <v>449</v>
      </c>
      <c r="B222" s="86" t="s">
        <v>456</v>
      </c>
      <c r="C222" s="97">
        <f t="shared" si="36"/>
        <v>263</v>
      </c>
      <c r="D222" s="92"/>
      <c r="E222" s="92">
        <v>146.11</v>
      </c>
      <c r="F222" s="92">
        <v>116.89</v>
      </c>
      <c r="G222" s="92"/>
      <c r="H222" s="92">
        <f t="shared" si="34"/>
        <v>263</v>
      </c>
      <c r="I222" s="92"/>
      <c r="J222" s="92">
        <f t="shared" si="35"/>
        <v>263</v>
      </c>
      <c r="K222" s="92"/>
      <c r="L222" s="92">
        <v>146.11</v>
      </c>
      <c r="M222" s="92">
        <v>116.89</v>
      </c>
      <c r="N222" s="91"/>
      <c r="O222" s="49"/>
    </row>
    <row r="223" spans="1:14" s="15" customFormat="1" ht="24" customHeight="1">
      <c r="A223" s="100"/>
      <c r="B223" s="101" t="s">
        <v>457</v>
      </c>
      <c r="C223" s="102">
        <f>C207</f>
        <v>4446</v>
      </c>
      <c r="D223" s="102">
        <f aca="true" t="shared" si="37" ref="D223:N223">D207</f>
        <v>0</v>
      </c>
      <c r="E223" s="102">
        <f t="shared" si="37"/>
        <v>2470.0000000000005</v>
      </c>
      <c r="F223" s="102">
        <f t="shared" si="37"/>
        <v>1976.0000000000002</v>
      </c>
      <c r="G223" s="102">
        <f t="shared" si="37"/>
        <v>0</v>
      </c>
      <c r="H223" s="102">
        <f t="shared" si="37"/>
        <v>4446</v>
      </c>
      <c r="I223" s="102"/>
      <c r="J223" s="102">
        <f t="shared" si="37"/>
        <v>4446</v>
      </c>
      <c r="K223" s="102">
        <f t="shared" si="37"/>
        <v>0</v>
      </c>
      <c r="L223" s="102">
        <f t="shared" si="37"/>
        <v>2470.0000000000005</v>
      </c>
      <c r="M223" s="102">
        <f t="shared" si="37"/>
        <v>1976.0000000000002</v>
      </c>
      <c r="N223" s="102">
        <f t="shared" si="37"/>
        <v>0</v>
      </c>
    </row>
    <row r="224" spans="1:14" s="27" customFormat="1" ht="24.75" customHeight="1">
      <c r="A224" s="119" t="s">
        <v>155</v>
      </c>
      <c r="B224" s="119"/>
      <c r="C224" s="25">
        <f>C10+C178+C199+C204+C223</f>
        <v>364970.75948</v>
      </c>
      <c r="D224" s="25">
        <f aca="true" t="shared" si="38" ref="D224:N224">D10+D178+D199+D204+D223</f>
        <v>85938.82</v>
      </c>
      <c r="E224" s="25">
        <f t="shared" si="38"/>
        <v>156902.41299999997</v>
      </c>
      <c r="F224" s="25">
        <f t="shared" si="38"/>
        <v>119883.07648</v>
      </c>
      <c r="G224" s="25">
        <f t="shared" si="38"/>
        <v>2246.45</v>
      </c>
      <c r="H224" s="43">
        <f t="shared" si="38"/>
        <v>240631.55299999999</v>
      </c>
      <c r="I224" s="25"/>
      <c r="J224" s="25">
        <f t="shared" si="38"/>
        <v>240631.55299999999</v>
      </c>
      <c r="K224" s="25">
        <f t="shared" si="38"/>
        <v>85938.82</v>
      </c>
      <c r="L224" s="25">
        <f t="shared" si="38"/>
        <v>45359.253</v>
      </c>
      <c r="M224" s="25">
        <f t="shared" si="38"/>
        <v>107087.03</v>
      </c>
      <c r="N224" s="25">
        <f t="shared" si="38"/>
        <v>2246.45</v>
      </c>
    </row>
  </sheetData>
  <sheetProtection/>
  <mergeCells count="16">
    <mergeCell ref="B12:G12"/>
    <mergeCell ref="I3:I5"/>
    <mergeCell ref="J3:N3"/>
    <mergeCell ref="C4:C5"/>
    <mergeCell ref="D4:G4"/>
    <mergeCell ref="J4:J5"/>
    <mergeCell ref="B205:N205"/>
    <mergeCell ref="A224:B224"/>
    <mergeCell ref="A1:N2"/>
    <mergeCell ref="A3:A5"/>
    <mergeCell ref="B3:B5"/>
    <mergeCell ref="C3:G3"/>
    <mergeCell ref="H3:H5"/>
    <mergeCell ref="K4:N4"/>
    <mergeCell ref="A7:J7"/>
    <mergeCell ref="A11:J11"/>
  </mergeCells>
  <printOptions/>
  <pageMargins left="0.1968503937007874" right="0.15748031496062992" top="0.2362204724409449" bottom="0.2755905511811024" header="0.15748031496062992" footer="0.1574803149606299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tabSelected="1" zoomScalePageLayoutView="0" workbookViewId="0" topLeftCell="A1">
      <pane xSplit="2" ySplit="5" topLeftCell="C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8" sqref="B8:B10"/>
    </sheetView>
  </sheetViews>
  <sheetFormatPr defaultColWidth="9.00390625" defaultRowHeight="12.75"/>
  <cols>
    <col min="1" max="1" width="4.375" style="0" customWidth="1"/>
    <col min="2" max="2" width="34.125" style="0" customWidth="1"/>
    <col min="3" max="3" width="8.875" style="0" customWidth="1"/>
    <col min="4" max="4" width="10.25390625" style="0" customWidth="1"/>
    <col min="5" max="5" width="9.625" style="0" customWidth="1"/>
    <col min="6" max="6" width="9.00390625" style="0" customWidth="1"/>
    <col min="7" max="7" width="36.375" style="0" customWidth="1"/>
    <col min="9" max="9" width="8.625" style="0" customWidth="1"/>
    <col min="10" max="10" width="8.00390625" style="0" customWidth="1"/>
    <col min="11" max="11" width="8.875" style="0" customWidth="1"/>
  </cols>
  <sheetData>
    <row r="2" ht="12.75">
      <c r="A2" s="15" t="s">
        <v>482</v>
      </c>
    </row>
    <row r="4" spans="1:11" ht="51.75" customHeight="1">
      <c r="A4" s="136" t="s">
        <v>178</v>
      </c>
      <c r="B4" s="135" t="s">
        <v>179</v>
      </c>
      <c r="C4" s="135" t="s">
        <v>180</v>
      </c>
      <c r="D4" s="135"/>
      <c r="E4" s="135" t="s">
        <v>181</v>
      </c>
      <c r="F4" s="135"/>
      <c r="G4" s="135" t="s">
        <v>182</v>
      </c>
      <c r="H4" s="138" t="s">
        <v>183</v>
      </c>
      <c r="I4" s="136" t="s">
        <v>184</v>
      </c>
      <c r="J4" s="136" t="s">
        <v>191</v>
      </c>
      <c r="K4" s="136" t="s">
        <v>192</v>
      </c>
    </row>
    <row r="5" spans="1:11" ht="73.5" customHeight="1">
      <c r="A5" s="137"/>
      <c r="B5" s="135"/>
      <c r="C5" s="45" t="s">
        <v>481</v>
      </c>
      <c r="D5" s="45" t="s">
        <v>185</v>
      </c>
      <c r="E5" s="45" t="s">
        <v>481</v>
      </c>
      <c r="F5" s="45" t="s">
        <v>185</v>
      </c>
      <c r="G5" s="135"/>
      <c r="H5" s="140"/>
      <c r="I5" s="137"/>
      <c r="J5" s="137"/>
      <c r="K5" s="137"/>
    </row>
    <row r="6" spans="1:11" ht="12.7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8</v>
      </c>
      <c r="H6" s="44">
        <v>9</v>
      </c>
      <c r="I6" s="44">
        <v>10</v>
      </c>
      <c r="J6" s="44">
        <v>11</v>
      </c>
      <c r="K6" s="44">
        <v>13</v>
      </c>
    </row>
    <row r="7" spans="1:11" ht="24.75" customHeight="1">
      <c r="A7" s="46" t="s">
        <v>126</v>
      </c>
      <c r="B7" s="151"/>
      <c r="C7" s="45"/>
      <c r="D7" s="45"/>
      <c r="E7" s="45"/>
      <c r="F7" s="45"/>
      <c r="G7" s="45"/>
      <c r="H7" s="47"/>
      <c r="I7" s="45"/>
      <c r="J7" s="45"/>
      <c r="K7" s="45"/>
    </row>
    <row r="8" spans="1:11" ht="52.5" customHeight="1">
      <c r="A8" s="151">
        <v>1</v>
      </c>
      <c r="B8" s="147" t="s">
        <v>189</v>
      </c>
      <c r="C8" s="150">
        <f>'[1]Образование'!F10</f>
        <v>15357.25648</v>
      </c>
      <c r="D8" s="150">
        <f>'[1]Образование'!D10+'[1]Образование'!E10+'[1]Образование'!G10</f>
        <v>205166.47</v>
      </c>
      <c r="E8" s="150">
        <f>'[1]Образование'!M10</f>
        <v>6765.65</v>
      </c>
      <c r="F8" s="150">
        <f>'[1]Образование'!K10+'[1]Образование'!L10+'[1]Образование'!N10</f>
        <v>93630.06000000001</v>
      </c>
      <c r="G8" s="45" t="s">
        <v>121</v>
      </c>
      <c r="H8" s="3" t="s">
        <v>187</v>
      </c>
      <c r="I8" s="3">
        <v>1475</v>
      </c>
      <c r="J8" s="3">
        <v>1303</v>
      </c>
      <c r="K8" s="50">
        <v>1303</v>
      </c>
    </row>
    <row r="9" spans="1:11" ht="27" customHeight="1">
      <c r="A9" s="152"/>
      <c r="B9" s="148"/>
      <c r="C9" s="148"/>
      <c r="D9" s="148"/>
      <c r="E9" s="148"/>
      <c r="F9" s="148"/>
      <c r="G9" s="45" t="s">
        <v>122</v>
      </c>
      <c r="H9" s="3" t="s">
        <v>187</v>
      </c>
      <c r="I9" s="3">
        <v>589</v>
      </c>
      <c r="J9" s="3">
        <v>0</v>
      </c>
      <c r="K9" s="50">
        <v>169</v>
      </c>
    </row>
    <row r="10" spans="1:11" ht="41.25" customHeight="1">
      <c r="A10" s="153"/>
      <c r="B10" s="149"/>
      <c r="C10" s="149"/>
      <c r="D10" s="149"/>
      <c r="E10" s="149"/>
      <c r="F10" s="149"/>
      <c r="G10" s="45" t="s">
        <v>123</v>
      </c>
      <c r="H10" s="3" t="s">
        <v>186</v>
      </c>
      <c r="I10" s="3">
        <v>0</v>
      </c>
      <c r="J10" s="3">
        <v>1</v>
      </c>
      <c r="K10" s="50">
        <v>0</v>
      </c>
    </row>
    <row r="11" spans="1:11" ht="82.5" customHeight="1">
      <c r="A11" s="147">
        <v>2</v>
      </c>
      <c r="B11" s="147" t="s">
        <v>190</v>
      </c>
      <c r="C11" s="150">
        <f>'[1]Образование'!F178</f>
        <v>94539.72</v>
      </c>
      <c r="D11" s="150">
        <f>'[1]Образование'!D178+'[1]Образование'!E178+'[1]Образование'!G178</f>
        <v>25417.952999999998</v>
      </c>
      <c r="E11" s="150">
        <f>'[1]Образование'!M178</f>
        <v>90339.18</v>
      </c>
      <c r="F11" s="150">
        <f>'[1]Образование'!K178+'[1]Образование'!L178+'[1]Образование'!N178</f>
        <v>25411.202999999998</v>
      </c>
      <c r="G11" s="45" t="s">
        <v>124</v>
      </c>
      <c r="H11" s="3" t="s">
        <v>186</v>
      </c>
      <c r="I11" s="3">
        <f>(4+5)/34*100</f>
        <v>26.47058823529412</v>
      </c>
      <c r="J11" s="3">
        <v>0</v>
      </c>
      <c r="K11" s="50">
        <v>0</v>
      </c>
    </row>
    <row r="12" spans="1:11" ht="45" customHeight="1">
      <c r="A12" s="149"/>
      <c r="B12" s="149"/>
      <c r="C12" s="149"/>
      <c r="D12" s="149"/>
      <c r="E12" s="149"/>
      <c r="F12" s="149"/>
      <c r="G12" s="45" t="s">
        <v>125</v>
      </c>
      <c r="H12" s="3" t="s">
        <v>186</v>
      </c>
      <c r="I12" s="3">
        <v>10</v>
      </c>
      <c r="J12" s="3">
        <v>5</v>
      </c>
      <c r="K12" s="50">
        <v>10</v>
      </c>
    </row>
    <row r="13" spans="1:11" ht="62.25" customHeight="1">
      <c r="A13" s="45">
        <v>3</v>
      </c>
      <c r="B13" s="109" t="s">
        <v>477</v>
      </c>
      <c r="C13" s="7">
        <f>'[1]Образование'!F199</f>
        <v>2850</v>
      </c>
      <c r="D13" s="7">
        <f>'[1]Образование'!D199+'[1]Образование'!E199+'[1]Образование'!G199</f>
        <v>6933.26</v>
      </c>
      <c r="E13" s="7">
        <f>'[1]Образование'!M199</f>
        <v>2846.1000000000004</v>
      </c>
      <c r="F13" s="7">
        <f>'[1]Образование'!K199+'[1]Образование'!L199+'[1]Образование'!N199</f>
        <v>6933.26</v>
      </c>
      <c r="G13" s="144" t="s">
        <v>480</v>
      </c>
      <c r="H13" s="138" t="s">
        <v>186</v>
      </c>
      <c r="I13" s="138">
        <v>0</v>
      </c>
      <c r="J13" s="138">
        <v>12.8</v>
      </c>
      <c r="K13" s="141">
        <v>13.9</v>
      </c>
    </row>
    <row r="14" spans="1:11" ht="66" customHeight="1">
      <c r="A14" s="45">
        <v>4</v>
      </c>
      <c r="B14" s="109" t="s">
        <v>478</v>
      </c>
      <c r="C14" s="7">
        <f>'[1]Образование'!F204</f>
        <v>5160.1</v>
      </c>
      <c r="D14" s="7">
        <f>'[1]Образование'!D204+'[1]Образование'!E204+'[1]Образование'!G204</f>
        <v>5100</v>
      </c>
      <c r="E14" s="7">
        <f>'[1]Образование'!M204</f>
        <v>5160.1</v>
      </c>
      <c r="F14" s="7">
        <f>'[1]Образование'!K204+'[1]Образование'!L204+'[1]Образование'!N204</f>
        <v>5100</v>
      </c>
      <c r="G14" s="145"/>
      <c r="H14" s="139"/>
      <c r="I14" s="139"/>
      <c r="J14" s="139"/>
      <c r="K14" s="142"/>
    </row>
    <row r="15" spans="1:11" ht="92.25" customHeight="1">
      <c r="A15" s="45">
        <v>5</v>
      </c>
      <c r="B15" s="109" t="s">
        <v>479</v>
      </c>
      <c r="C15" s="7">
        <f>'[1]Образование'!F223</f>
        <v>1976.0000000000002</v>
      </c>
      <c r="D15" s="7">
        <f>'[1]Образование'!D223+'[1]Образование'!E223+'[1]Образование'!G223</f>
        <v>2470.0000000000005</v>
      </c>
      <c r="E15" s="7">
        <f>'[1]Образование'!M223</f>
        <v>1976.0000000000002</v>
      </c>
      <c r="F15" s="7">
        <f>'[1]Образование'!K223+'[1]Образование'!L223+'[1]Образование'!N223</f>
        <v>2470.0000000000005</v>
      </c>
      <c r="G15" s="146"/>
      <c r="H15" s="140"/>
      <c r="I15" s="140"/>
      <c r="J15" s="140"/>
      <c r="K15" s="143"/>
    </row>
    <row r="16" spans="1:11" ht="18.75" customHeight="1" hidden="1">
      <c r="A16" s="46" t="s">
        <v>130</v>
      </c>
      <c r="B16" s="45"/>
      <c r="C16" s="45"/>
      <c r="D16" s="45"/>
      <c r="E16" s="45"/>
      <c r="F16" s="45"/>
      <c r="G16" s="45"/>
      <c r="H16" s="45"/>
      <c r="I16" s="47"/>
      <c r="J16" s="47"/>
      <c r="K16" s="47"/>
    </row>
    <row r="17" spans="1:11" ht="78.75" customHeight="1" hidden="1">
      <c r="A17" s="45">
        <v>1</v>
      </c>
      <c r="B17" s="45" t="s">
        <v>127</v>
      </c>
      <c r="C17" s="110">
        <f>'[1]Экология'!F20</f>
        <v>458</v>
      </c>
      <c r="D17" s="45">
        <v>0</v>
      </c>
      <c r="E17" s="110">
        <f>'[1]Экология'!M20</f>
        <v>458</v>
      </c>
      <c r="F17" s="45">
        <v>0</v>
      </c>
      <c r="G17" s="28" t="s">
        <v>98</v>
      </c>
      <c r="H17" s="47" t="s">
        <v>131</v>
      </c>
      <c r="I17" s="47">
        <v>0</v>
      </c>
      <c r="J17" s="48">
        <v>10</v>
      </c>
      <c r="K17" s="48">
        <v>10</v>
      </c>
    </row>
    <row r="18" spans="1:11" ht="51" hidden="1">
      <c r="A18" s="45"/>
      <c r="B18" s="45"/>
      <c r="C18" s="45"/>
      <c r="D18" s="45"/>
      <c r="E18" s="45"/>
      <c r="F18" s="45"/>
      <c r="G18" s="45" t="s">
        <v>132</v>
      </c>
      <c r="H18" s="47" t="s">
        <v>131</v>
      </c>
      <c r="I18" s="47">
        <v>0</v>
      </c>
      <c r="J18" s="47">
        <v>2</v>
      </c>
      <c r="K18" s="48">
        <v>2</v>
      </c>
    </row>
    <row r="19" spans="1:11" ht="51" hidden="1">
      <c r="A19" s="45"/>
      <c r="B19" s="45"/>
      <c r="C19" s="45"/>
      <c r="D19" s="45"/>
      <c r="E19" s="45"/>
      <c r="F19" s="45"/>
      <c r="G19" s="45" t="s">
        <v>133</v>
      </c>
      <c r="H19" s="47" t="s">
        <v>131</v>
      </c>
      <c r="I19" s="47">
        <v>0</v>
      </c>
      <c r="J19" s="47"/>
      <c r="K19" s="48"/>
    </row>
    <row r="20" spans="1:11" ht="90.75" customHeight="1" hidden="1">
      <c r="A20" s="45">
        <v>2</v>
      </c>
      <c r="B20" s="45" t="s">
        <v>128</v>
      </c>
      <c r="C20" s="110">
        <f>'[1]Экология'!F24</f>
        <v>3000</v>
      </c>
      <c r="D20" s="110">
        <f>'[1]Экология'!D24+'[1]Экология'!E24+'[1]Экология'!G24</f>
        <v>200</v>
      </c>
      <c r="E20" s="110">
        <f>'[1]Экология'!M24</f>
        <v>2934.69</v>
      </c>
      <c r="F20" s="110">
        <f>'[1]Экология'!K24+'[1]Экология'!L24+'[1]Экология'!N24</f>
        <v>200</v>
      </c>
      <c r="G20" s="45" t="s">
        <v>134</v>
      </c>
      <c r="H20" s="47" t="s">
        <v>186</v>
      </c>
      <c r="I20" s="47">
        <v>69.75</v>
      </c>
      <c r="J20" s="47">
        <v>75</v>
      </c>
      <c r="K20" s="48">
        <v>75</v>
      </c>
    </row>
    <row r="21" spans="1:11" ht="78.75" customHeight="1" hidden="1">
      <c r="A21" s="45"/>
      <c r="B21" s="45"/>
      <c r="C21" s="45"/>
      <c r="D21" s="45"/>
      <c r="E21" s="45"/>
      <c r="F21" s="45"/>
      <c r="G21" s="45" t="s">
        <v>135</v>
      </c>
      <c r="H21" s="47" t="s">
        <v>186</v>
      </c>
      <c r="I21" s="47">
        <v>69.75</v>
      </c>
      <c r="J21" s="47">
        <v>75</v>
      </c>
      <c r="K21" s="48">
        <v>69.75</v>
      </c>
    </row>
    <row r="22" spans="1:11" ht="49.5" customHeight="1" hidden="1">
      <c r="A22" s="45">
        <v>3</v>
      </c>
      <c r="B22" s="45" t="s">
        <v>129</v>
      </c>
      <c r="C22" s="7">
        <f>'[1]Экология'!F40</f>
        <v>542</v>
      </c>
      <c r="D22" s="7">
        <f>'[1]Экология'!D40+'[1]Экология'!E40+'[1]Экология'!G40</f>
        <v>0</v>
      </c>
      <c r="E22" s="7">
        <f>'[1]Экология'!M40</f>
        <v>540.81</v>
      </c>
      <c r="F22" s="7">
        <f>'[1]Экология'!K40+'[1]Экология'!L40+'[1]Экология'!N40</f>
        <v>0</v>
      </c>
      <c r="G22" s="45" t="s">
        <v>136</v>
      </c>
      <c r="H22" s="47" t="s">
        <v>137</v>
      </c>
      <c r="I22" s="47">
        <v>24</v>
      </c>
      <c r="J22" s="47">
        <v>30</v>
      </c>
      <c r="K22" s="48">
        <v>30</v>
      </c>
    </row>
    <row r="23" spans="1:11" ht="27" customHeight="1" hidden="1">
      <c r="A23" s="45"/>
      <c r="B23" s="45"/>
      <c r="C23" s="45"/>
      <c r="D23" s="45"/>
      <c r="E23" s="45"/>
      <c r="F23" s="45"/>
      <c r="G23" s="45" t="s">
        <v>138</v>
      </c>
      <c r="H23" s="47" t="s">
        <v>188</v>
      </c>
      <c r="I23" s="47">
        <v>20</v>
      </c>
      <c r="J23" s="47">
        <v>25</v>
      </c>
      <c r="K23" s="48">
        <v>25</v>
      </c>
    </row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</sheetData>
  <sheetProtection/>
  <mergeCells count="25">
    <mergeCell ref="A11:A12"/>
    <mergeCell ref="C11:C12"/>
    <mergeCell ref="D11:D12"/>
    <mergeCell ref="E11:E12"/>
    <mergeCell ref="F11:F12"/>
    <mergeCell ref="B8:B10"/>
    <mergeCell ref="C8:C10"/>
    <mergeCell ref="D8:D10"/>
    <mergeCell ref="E8:E10"/>
    <mergeCell ref="F8:F10"/>
    <mergeCell ref="K13:K15"/>
    <mergeCell ref="G13:G15"/>
    <mergeCell ref="H13:H15"/>
    <mergeCell ref="K4:K5"/>
    <mergeCell ref="I4:I5"/>
    <mergeCell ref="H4:H5"/>
    <mergeCell ref="G4:G5"/>
    <mergeCell ref="A4:A5"/>
    <mergeCell ref="B4:B5"/>
    <mergeCell ref="C4:D4"/>
    <mergeCell ref="E4:F4"/>
    <mergeCell ref="J4:J5"/>
    <mergeCell ref="I13:I15"/>
    <mergeCell ref="J13:J15"/>
    <mergeCell ref="B11:B12"/>
  </mergeCells>
  <printOptions/>
  <pageMargins left="0.2755905511811024" right="0.15748031496062992" top="0.2362204724409449" bottom="0.31496062992125984" header="0.15748031496062992" footer="0.1968503937007874"/>
  <pageSetup fitToHeight="1" fitToWidth="1" horizontalDpi="600" verticalDpi="600" orientation="landscape" paperSize="9" scale="70" r:id="rId3"/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Ефремова</dc:creator>
  <cp:keywords/>
  <dc:description/>
  <cp:lastModifiedBy>Дегтева</cp:lastModifiedBy>
  <cp:lastPrinted>2015-02-11T07:32:51Z</cp:lastPrinted>
  <dcterms:created xsi:type="dcterms:W3CDTF">2010-07-27T12:25:19Z</dcterms:created>
  <dcterms:modified xsi:type="dcterms:W3CDTF">2015-02-11T07:32:57Z</dcterms:modified>
  <cp:category/>
  <cp:version/>
  <cp:contentType/>
  <cp:contentStatus/>
</cp:coreProperties>
</file>