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44" windowWidth="15252" windowHeight="868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17</author>
  </authors>
  <commentList>
    <comment ref="B22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П-4 раздел 1
</t>
        </r>
      </text>
    </comment>
    <comment ref="B14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П-1
</t>
        </r>
      </text>
    </comment>
    <comment ref="B23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П-1 раздел 3</t>
        </r>
      </text>
    </comment>
    <comment ref="B24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П-1</t>
        </r>
      </text>
    </comment>
    <comment ref="C14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П-1
</t>
        </r>
      </text>
    </comment>
    <comment ref="C23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 экорр</t>
        </r>
      </text>
    </comment>
    <comment ref="C24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П-1 экорр
</t>
        </r>
      </text>
    </comment>
  </commentList>
</comments>
</file>

<file path=xl/sharedStrings.xml><?xml version="1.0" encoding="utf-8"?>
<sst xmlns="http://schemas.openxmlformats.org/spreadsheetml/2006/main" count="41" uniqueCount="35">
  <si>
    <t>Наименование</t>
  </si>
  <si>
    <t>Отгружено товаров собственного производства, выполнено работ и услуг собственными силами, в фактических ценах, млн. рублей</t>
  </si>
  <si>
    <t>Отгружено продукции по обрабатывающим производствам в фактических ценах по крупным и средним предприятиям, млн. руб.</t>
  </si>
  <si>
    <t>Произведено промышленной продукции в натуральном выражении</t>
  </si>
  <si>
    <t>Отгружено продукции сельского хозяйства (без НДС и акциза) в фактических ценах  млн. руб.</t>
  </si>
  <si>
    <t>скот в живой массе</t>
  </si>
  <si>
    <t>молоко</t>
  </si>
  <si>
    <t xml:space="preserve">Наличие поголовья скота в сельскохозяйственных предприятиях на </t>
  </si>
  <si>
    <t>крупный рогатый скот, всего</t>
  </si>
  <si>
    <t>Средняя начисленная заработная плата работников по крупным и средним предприятиям, рублей</t>
  </si>
  <si>
    <t>Оборот розничной торговли по крупным и средним предприятиям, млн. рублей</t>
  </si>
  <si>
    <t>Объем платных услуг населению по крупным и средним предприятиям, млн. руб.</t>
  </si>
  <si>
    <t>Родилось всего, человек</t>
  </si>
  <si>
    <t>Умерло, человек</t>
  </si>
  <si>
    <t xml:space="preserve"> </t>
  </si>
  <si>
    <t>Минеральные удобрения, тыс.тонн</t>
  </si>
  <si>
    <t>Цемент, тыс.тонн</t>
  </si>
  <si>
    <t>Шифер, млн.шт</t>
  </si>
  <si>
    <t>Стеновые материалы, млн.усл.кирп.</t>
  </si>
  <si>
    <t>Конструкции и детали сборные железобетонные, тыс.м.куб</t>
  </si>
  <si>
    <t>Обои, тыс.усл.кус.</t>
  </si>
  <si>
    <t>Консервы- всего, тыс.усл.банок</t>
  </si>
  <si>
    <t>Производство продукции животноводства в сельскохозяйственных предприятиях, ц</t>
  </si>
  <si>
    <t>в том числе индивидуальное жилищное строительство</t>
  </si>
  <si>
    <r>
      <t>Ввод в действие жилых домов (жилая площадь) за счет всех источников финансирования, м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общ. площади</t>
    </r>
  </si>
  <si>
    <t xml:space="preserve">   </t>
  </si>
  <si>
    <t>Темп роста пер. с нач. отч.года к пер. с нач. предыд.года</t>
  </si>
  <si>
    <t xml:space="preserve">Сальдовая прибыль(+), убыток (-) полученная крупными и средними предприятиями всех отраслей экономики, млн. рублей </t>
  </si>
  <si>
    <t xml:space="preserve">       </t>
  </si>
  <si>
    <t xml:space="preserve">Индекс потребительских цен и тарифов на товары и платные услуги населению: </t>
  </si>
  <si>
    <t>Информация о социально- экономическом положении Воскресенского муниципального района июль 2013 года</t>
  </si>
  <si>
    <t>июль</t>
  </si>
  <si>
    <t>январь 2013-июль 2013</t>
  </si>
  <si>
    <t>за январь -июль 2012 года</t>
  </si>
  <si>
    <t>в 1,5 раз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</si>
</sst>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i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4" fillId="0" borderId="10" xfId="0" applyFont="1" applyBorder="1" applyAlignment="1">
      <alignment horizontal="centerContinuous" vertical="center" wrapText="1"/>
    </xf>
    <xf numFmtId="164" fontId="43" fillId="0" borderId="0" xfId="0" applyNumberFormat="1" applyFont="1" applyAlignment="1">
      <alignment wrapText="1"/>
    </xf>
    <xf numFmtId="164" fontId="45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1" fillId="0" borderId="0" xfId="0" applyFont="1" applyAlignment="1">
      <alignment/>
    </xf>
    <xf numFmtId="0" fontId="9" fillId="0" borderId="0" xfId="0" applyFont="1" applyAlignment="1">
      <alignment wrapText="1"/>
    </xf>
    <xf numFmtId="0" fontId="11" fillId="0" borderId="0" xfId="0" applyFont="1" applyAlignment="1">
      <alignment/>
    </xf>
    <xf numFmtId="49" fontId="45" fillId="0" borderId="10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7">
      <selection activeCell="A1" sqref="A1:E1"/>
    </sheetView>
  </sheetViews>
  <sheetFormatPr defaultColWidth="9.140625" defaultRowHeight="15"/>
  <cols>
    <col min="1" max="1" width="42.7109375" style="0" customWidth="1"/>
    <col min="2" max="2" width="9.57421875" style="0" customWidth="1"/>
    <col min="3" max="3" width="11.00390625" style="0" customWidth="1"/>
    <col min="4" max="4" width="10.28125" style="0" customWidth="1"/>
    <col min="5" max="5" width="13.57421875" style="0" customWidth="1"/>
    <col min="6" max="6" width="10.00390625" style="0" customWidth="1"/>
  </cols>
  <sheetData>
    <row r="1" spans="1:7" ht="42" customHeight="1">
      <c r="A1" s="16" t="s">
        <v>30</v>
      </c>
      <c r="B1" s="16"/>
      <c r="C1" s="16"/>
      <c r="D1" s="16"/>
      <c r="E1" s="16"/>
      <c r="F1" s="2"/>
      <c r="G1" s="2"/>
    </row>
    <row r="2" spans="1:7" ht="15">
      <c r="A2" s="2" t="s">
        <v>14</v>
      </c>
      <c r="B2" s="2"/>
      <c r="C2" s="2"/>
      <c r="D2" s="2"/>
      <c r="E2" s="2"/>
      <c r="F2" s="2"/>
      <c r="G2" s="2"/>
    </row>
    <row r="3" spans="1:10" ht="84.75" customHeight="1">
      <c r="A3" s="5" t="s">
        <v>0</v>
      </c>
      <c r="B3" s="5" t="s">
        <v>31</v>
      </c>
      <c r="C3" s="5" t="s">
        <v>32</v>
      </c>
      <c r="D3" s="5" t="s">
        <v>33</v>
      </c>
      <c r="E3" s="5" t="s">
        <v>26</v>
      </c>
      <c r="F3" s="6"/>
      <c r="G3" s="2"/>
      <c r="J3" t="s">
        <v>25</v>
      </c>
    </row>
    <row r="4" spans="1:7" ht="46.5" customHeight="1">
      <c r="A4" s="3" t="s">
        <v>1</v>
      </c>
      <c r="B4" s="13">
        <f>4195269/1000</f>
        <v>4195.269</v>
      </c>
      <c r="C4" s="13">
        <f>24620426.8/1000</f>
        <v>24620.4268</v>
      </c>
      <c r="D4" s="13">
        <f>25992685.2/1000</f>
        <v>25992.6852</v>
      </c>
      <c r="E4" s="13">
        <f>C4/D4*100</f>
        <v>94.72059777802411</v>
      </c>
      <c r="F4" s="8"/>
      <c r="G4" s="2"/>
    </row>
    <row r="5" spans="1:7" ht="44.25" customHeight="1">
      <c r="A5" s="3" t="s">
        <v>2</v>
      </c>
      <c r="B5" s="13">
        <f>(3326153.8+59688.3+38223.6+7956.1+22853.1+0+208007.2)/1000</f>
        <v>3662.8821000000003</v>
      </c>
      <c r="C5" s="13">
        <f>(18528686.7+994336.5+180501.1+122099.3+121890.2+18837+1246188.5)/1000</f>
        <v>21212.5393</v>
      </c>
      <c r="D5" s="13">
        <f>(20044084.5+917828.2+100834.5+127722.4+102329.8+31620+1325745.3)/1000</f>
        <v>22650.164699999998</v>
      </c>
      <c r="E5" s="13">
        <f>C5/D5*100</f>
        <v>93.65291414415191</v>
      </c>
      <c r="F5" s="8"/>
      <c r="G5" s="2"/>
    </row>
    <row r="6" spans="1:7" ht="30" customHeight="1">
      <c r="A6" s="3" t="s">
        <v>3</v>
      </c>
      <c r="B6" s="7" t="s">
        <v>14</v>
      </c>
      <c r="C6" s="7"/>
      <c r="D6" s="7"/>
      <c r="E6" s="7"/>
      <c r="F6" s="8"/>
      <c r="G6" s="2"/>
    </row>
    <row r="7" spans="1:7" ht="15" customHeight="1">
      <c r="A7" s="3" t="s">
        <v>15</v>
      </c>
      <c r="B7" s="13">
        <f>7.1+26.56+9.54</f>
        <v>43.199999999999996</v>
      </c>
      <c r="C7" s="13">
        <f>45.01+178.92+337.05</f>
        <v>560.98</v>
      </c>
      <c r="D7" s="13">
        <f>46.5+172.72+30.03</f>
        <v>249.25</v>
      </c>
      <c r="E7" s="13">
        <f aca="true" t="shared" si="0" ref="E7:E12">C7/D7*100</f>
        <v>225.06720160481444</v>
      </c>
      <c r="F7" s="8"/>
      <c r="G7" s="2"/>
    </row>
    <row r="8" spans="1:7" ht="15">
      <c r="A8" s="3" t="s">
        <v>16</v>
      </c>
      <c r="B8" s="13">
        <v>151.85</v>
      </c>
      <c r="C8" s="13">
        <v>774.3</v>
      </c>
      <c r="D8" s="13">
        <v>771.11</v>
      </c>
      <c r="E8" s="13">
        <f t="shared" si="0"/>
        <v>100.41368935690109</v>
      </c>
      <c r="F8" s="8"/>
      <c r="G8" s="2"/>
    </row>
    <row r="9" spans="1:7" ht="15">
      <c r="A9" s="3" t="s">
        <v>17</v>
      </c>
      <c r="B9" s="13">
        <v>0</v>
      </c>
      <c r="C9" s="13">
        <v>0</v>
      </c>
      <c r="D9" s="13">
        <v>11.5</v>
      </c>
      <c r="E9" s="13">
        <f t="shared" si="0"/>
        <v>0</v>
      </c>
      <c r="F9" s="8"/>
      <c r="G9" s="10"/>
    </row>
    <row r="10" spans="1:7" ht="15" customHeight="1">
      <c r="A10" s="3" t="s">
        <v>18</v>
      </c>
      <c r="B10" s="13">
        <f>2.32+0.1+0+0.1</f>
        <v>2.52</v>
      </c>
      <c r="C10" s="13">
        <f>15.67+0.1+0+2.02</f>
        <v>17.79</v>
      </c>
      <c r="D10" s="13">
        <f>15.42+0.55+26+2.29</f>
        <v>44.26</v>
      </c>
      <c r="E10" s="13">
        <f t="shared" si="0"/>
        <v>40.19430637144148</v>
      </c>
      <c r="F10" s="8"/>
      <c r="G10" s="2"/>
    </row>
    <row r="11" spans="1:7" ht="30">
      <c r="A11" s="3" t="s">
        <v>19</v>
      </c>
      <c r="B11" s="13">
        <v>8.1</v>
      </c>
      <c r="C11" s="13">
        <v>49.5</v>
      </c>
      <c r="D11" s="13">
        <v>38.3</v>
      </c>
      <c r="E11" s="13">
        <f t="shared" si="0"/>
        <v>129.24281984334206</v>
      </c>
      <c r="F11" s="8"/>
      <c r="G11" s="2"/>
    </row>
    <row r="12" spans="1:7" ht="15">
      <c r="A12" s="3" t="s">
        <v>20</v>
      </c>
      <c r="B12" s="13">
        <v>1692</v>
      </c>
      <c r="C12" s="13">
        <v>8844</v>
      </c>
      <c r="D12" s="13">
        <v>8290</v>
      </c>
      <c r="E12" s="13">
        <f t="shared" si="0"/>
        <v>106.68275030156815</v>
      </c>
      <c r="F12" s="8"/>
      <c r="G12" s="2" t="s">
        <v>14</v>
      </c>
    </row>
    <row r="13" spans="1:7" ht="14.25" hidden="1">
      <c r="A13" s="3" t="s">
        <v>21</v>
      </c>
      <c r="B13" s="7">
        <f>1059+0</f>
        <v>1059</v>
      </c>
      <c r="C13" s="7">
        <f>8904.76+96</f>
        <v>9000.76</v>
      </c>
      <c r="D13" s="7">
        <v>24132.76</v>
      </c>
      <c r="E13" s="7">
        <f>C13/F13*100</f>
        <v>37.29685290866026</v>
      </c>
      <c r="F13" s="8">
        <f>22396.14+1736.62</f>
        <v>24132.76</v>
      </c>
      <c r="G13" s="2"/>
    </row>
    <row r="14" spans="1:7" ht="28.5" customHeight="1">
      <c r="A14" s="3" t="s">
        <v>4</v>
      </c>
      <c r="B14" s="13">
        <f>12872/1000</f>
        <v>12.872</v>
      </c>
      <c r="C14" s="13">
        <f>113510/1000</f>
        <v>113.51</v>
      </c>
      <c r="D14" s="13">
        <f>105552/1000</f>
        <v>105.552</v>
      </c>
      <c r="E14" s="13">
        <f>C14/D14*100</f>
        <v>107.53941185387296</v>
      </c>
      <c r="F14" s="8"/>
      <c r="G14" s="2"/>
    </row>
    <row r="15" spans="1:7" ht="27.75" hidden="1">
      <c r="A15" s="3" t="s">
        <v>22</v>
      </c>
      <c r="B15" s="7"/>
      <c r="C15" s="7"/>
      <c r="D15" s="7"/>
      <c r="E15" s="7"/>
      <c r="F15" s="8"/>
      <c r="G15" s="2"/>
    </row>
    <row r="16" spans="1:7" ht="14.25" hidden="1">
      <c r="A16" s="3" t="s">
        <v>5</v>
      </c>
      <c r="B16" s="7"/>
      <c r="C16" s="7">
        <v>4511</v>
      </c>
      <c r="D16" s="7"/>
      <c r="E16" s="7"/>
      <c r="F16" s="8"/>
      <c r="G16" s="2"/>
    </row>
    <row r="17" spans="1:7" ht="14.25" hidden="1">
      <c r="A17" s="3" t="s">
        <v>6</v>
      </c>
      <c r="B17" s="7"/>
      <c r="C17" s="7">
        <v>69315</v>
      </c>
      <c r="D17" s="7"/>
      <c r="E17" s="7"/>
      <c r="F17" s="8"/>
      <c r="G17" s="2"/>
    </row>
    <row r="18" spans="1:7" ht="27.75" hidden="1">
      <c r="A18" s="3" t="s">
        <v>7</v>
      </c>
      <c r="B18" s="7"/>
      <c r="C18" s="7"/>
      <c r="D18" s="7"/>
      <c r="E18" s="7"/>
      <c r="F18" s="8"/>
      <c r="G18" s="2"/>
    </row>
    <row r="19" spans="1:7" ht="14.25" hidden="1">
      <c r="A19" s="3" t="s">
        <v>8</v>
      </c>
      <c r="B19" s="7"/>
      <c r="C19" s="7"/>
      <c r="D19" s="7"/>
      <c r="E19" s="7"/>
      <c r="F19" s="8"/>
      <c r="G19" s="2"/>
    </row>
    <row r="20" spans="1:7" ht="14.25" hidden="1">
      <c r="A20" s="3"/>
      <c r="B20" s="7"/>
      <c r="C20" s="7"/>
      <c r="D20" s="7"/>
      <c r="E20" s="7"/>
      <c r="F20" s="8"/>
      <c r="G20" s="2"/>
    </row>
    <row r="21" spans="1:7" ht="30" customHeight="1">
      <c r="A21" s="3" t="s">
        <v>29</v>
      </c>
      <c r="B21" s="13">
        <v>101.31</v>
      </c>
      <c r="C21" s="13">
        <v>105.3</v>
      </c>
      <c r="D21" s="13">
        <v>106.62</v>
      </c>
      <c r="E21" s="12"/>
      <c r="F21" s="8"/>
      <c r="G21" s="2"/>
    </row>
    <row r="22" spans="1:6" ht="45">
      <c r="A22" s="1" t="s">
        <v>9</v>
      </c>
      <c r="B22" s="14">
        <v>30141.1</v>
      </c>
      <c r="C22" s="14">
        <v>28372.5</v>
      </c>
      <c r="D22" s="14">
        <v>25545.3</v>
      </c>
      <c r="E22" s="14">
        <f>C22/D22*100</f>
        <v>111.0673979166422</v>
      </c>
      <c r="F22" s="9"/>
    </row>
    <row r="23" spans="1:9" ht="27" customHeight="1">
      <c r="A23" s="1" t="s">
        <v>10</v>
      </c>
      <c r="B23" s="14">
        <f>601000.6/1000</f>
        <v>601.0006</v>
      </c>
      <c r="C23" s="14">
        <f>3551079/1000</f>
        <v>3551.079</v>
      </c>
      <c r="D23" s="14">
        <f>2564690.4/1000</f>
        <v>2564.6904</v>
      </c>
      <c r="E23" s="14">
        <f>C23/D23*100</f>
        <v>138.46033813672014</v>
      </c>
      <c r="F23" s="9"/>
      <c r="I23" t="s">
        <v>14</v>
      </c>
    </row>
    <row r="24" spans="1:6" ht="30" customHeight="1">
      <c r="A24" s="1" t="s">
        <v>11</v>
      </c>
      <c r="B24" s="14">
        <f>167890.2/1000</f>
        <v>167.89020000000002</v>
      </c>
      <c r="C24" s="14">
        <f>1574192.2/1000</f>
        <v>1574.1922</v>
      </c>
      <c r="D24" s="14">
        <f>1499794.7/1000</f>
        <v>1499.7947</v>
      </c>
      <c r="E24" s="14">
        <f>C24/D24*100</f>
        <v>104.9605122621116</v>
      </c>
      <c r="F24" s="9"/>
    </row>
    <row r="25" spans="1:9" ht="45.75" customHeight="1">
      <c r="A25" s="1" t="s">
        <v>24</v>
      </c>
      <c r="B25" s="14">
        <f>0+B26</f>
        <v>152</v>
      </c>
      <c r="C25" s="14">
        <f>11240+C26</f>
        <v>16619</v>
      </c>
      <c r="D25" s="14">
        <f>D26</f>
        <v>10808</v>
      </c>
      <c r="E25" s="14" t="s">
        <v>34</v>
      </c>
      <c r="F25" s="9"/>
      <c r="I25" t="s">
        <v>28</v>
      </c>
    </row>
    <row r="26" spans="1:6" ht="28.5">
      <c r="A26" s="1" t="s">
        <v>23</v>
      </c>
      <c r="B26" s="14">
        <v>152</v>
      </c>
      <c r="C26" s="14">
        <v>5379</v>
      </c>
      <c r="D26" s="14">
        <v>10808</v>
      </c>
      <c r="E26" s="14">
        <f>C26/D26*100</f>
        <v>49.768689859363434</v>
      </c>
      <c r="F26" s="9"/>
    </row>
    <row r="27" spans="1:7" ht="46.5" customHeight="1">
      <c r="A27" s="1" t="s">
        <v>27</v>
      </c>
      <c r="B27" s="14">
        <f>C27-(848845-601914)/1000</f>
        <v>-134.106</v>
      </c>
      <c r="C27" s="14">
        <f>(766802-653977)/1000</f>
        <v>112.825</v>
      </c>
      <c r="D27" s="15">
        <f>(1169642-553687)/1000</f>
        <v>615.955</v>
      </c>
      <c r="E27" s="14">
        <f>C27/D27*100</f>
        <v>18.31708485197782</v>
      </c>
      <c r="F27" s="11"/>
      <c r="G27" s="11"/>
    </row>
    <row r="28" spans="1:6" ht="14.25">
      <c r="A28" s="1" t="s">
        <v>12</v>
      </c>
      <c r="B28" s="14">
        <v>164</v>
      </c>
      <c r="C28" s="14">
        <f>756+B28</f>
        <v>920</v>
      </c>
      <c r="D28" s="14">
        <f>750+123</f>
        <v>873</v>
      </c>
      <c r="E28" s="14">
        <f>C28/D28*100</f>
        <v>105.38373424971364</v>
      </c>
      <c r="F28" s="9"/>
    </row>
    <row r="29" spans="1:6" ht="14.25">
      <c r="A29" s="1" t="s">
        <v>13</v>
      </c>
      <c r="B29" s="14">
        <v>174</v>
      </c>
      <c r="C29" s="14">
        <f>1120+B29</f>
        <v>1294</v>
      </c>
      <c r="D29" s="14">
        <f>1189+165</f>
        <v>1354</v>
      </c>
      <c r="E29" s="14">
        <f>C29/D29*100</f>
        <v>95.56868537666175</v>
      </c>
      <c r="F29" s="9"/>
    </row>
    <row r="30" spans="1:5" ht="14.25">
      <c r="A30" s="4"/>
      <c r="B30" s="4"/>
      <c r="C30" s="4"/>
      <c r="D30" s="4"/>
      <c r="E30" s="4"/>
    </row>
    <row r="31" spans="1:5" ht="14.25">
      <c r="A31" s="4"/>
      <c r="B31" s="4" t="s">
        <v>14</v>
      </c>
      <c r="C31" s="4"/>
      <c r="D31" s="4"/>
      <c r="E31" s="4"/>
    </row>
    <row r="32" spans="1:5" ht="14.25">
      <c r="A32" s="4" t="s">
        <v>14</v>
      </c>
      <c r="B32" s="4"/>
      <c r="C32" s="4"/>
      <c r="D32" s="4"/>
      <c r="E32" s="4"/>
    </row>
    <row r="33" spans="1:5" ht="14.25">
      <c r="A33" s="4"/>
      <c r="B33" s="4"/>
      <c r="C33" s="4"/>
      <c r="D33" s="4"/>
      <c r="E33" s="4" t="s">
        <v>14</v>
      </c>
    </row>
    <row r="34" spans="1:5" ht="14.25">
      <c r="A34" s="4"/>
      <c r="B34" s="4"/>
      <c r="C34" s="4"/>
      <c r="D34" s="4"/>
      <c r="E34" s="4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</dc:creator>
  <cp:keywords/>
  <dc:description/>
  <cp:lastModifiedBy>Buldenkov</cp:lastModifiedBy>
  <cp:lastPrinted>2013-09-11T05:31:30Z</cp:lastPrinted>
  <dcterms:created xsi:type="dcterms:W3CDTF">2012-10-16T08:36:51Z</dcterms:created>
  <dcterms:modified xsi:type="dcterms:W3CDTF">2013-09-16T12:18:20Z</dcterms:modified>
  <cp:category/>
  <cp:version/>
  <cp:contentType/>
  <cp:contentStatus/>
</cp:coreProperties>
</file>