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44" windowWidth="15252" windowHeight="868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17</author>
  </authors>
  <commentList>
    <comment ref="B22" authorId="0">
      <text>
        <r>
          <rPr>
            <b/>
            <sz val="9"/>
            <rFont val="Tahoma"/>
            <family val="2"/>
          </rPr>
          <t>17:</t>
        </r>
        <r>
          <rPr>
            <sz val="9"/>
            <rFont val="Tahoma"/>
            <family val="2"/>
          </rPr>
          <t xml:space="preserve">
П-4 раздел 1
</t>
        </r>
      </text>
    </comment>
    <comment ref="B14" authorId="0">
      <text>
        <r>
          <rPr>
            <b/>
            <sz val="9"/>
            <rFont val="Tahoma"/>
            <family val="2"/>
          </rPr>
          <t>17:</t>
        </r>
        <r>
          <rPr>
            <sz val="9"/>
            <rFont val="Tahoma"/>
            <family val="2"/>
          </rPr>
          <t xml:space="preserve">
П-1
</t>
        </r>
      </text>
    </comment>
    <comment ref="B23" authorId="0">
      <text>
        <r>
          <rPr>
            <b/>
            <sz val="9"/>
            <rFont val="Tahoma"/>
            <family val="2"/>
          </rPr>
          <t>17:</t>
        </r>
        <r>
          <rPr>
            <sz val="9"/>
            <rFont val="Tahoma"/>
            <family val="2"/>
          </rPr>
          <t xml:space="preserve">
П-1 раздел 3</t>
        </r>
      </text>
    </comment>
    <comment ref="B24" authorId="0">
      <text>
        <r>
          <rPr>
            <b/>
            <sz val="9"/>
            <rFont val="Tahoma"/>
            <family val="2"/>
          </rPr>
          <t>17:</t>
        </r>
        <r>
          <rPr>
            <sz val="9"/>
            <rFont val="Tahoma"/>
            <family val="2"/>
          </rPr>
          <t xml:space="preserve">
П-1</t>
        </r>
      </text>
    </comment>
    <comment ref="C14" authorId="0">
      <text>
        <r>
          <rPr>
            <b/>
            <sz val="9"/>
            <rFont val="Tahoma"/>
            <family val="2"/>
          </rPr>
          <t>17:</t>
        </r>
        <r>
          <rPr>
            <sz val="9"/>
            <rFont val="Tahoma"/>
            <family val="2"/>
          </rPr>
          <t xml:space="preserve">
П-1
</t>
        </r>
      </text>
    </comment>
    <comment ref="C23" authorId="0">
      <text>
        <r>
          <rPr>
            <b/>
            <sz val="9"/>
            <rFont val="Tahoma"/>
            <family val="2"/>
          </rPr>
          <t>17:</t>
        </r>
        <r>
          <rPr>
            <sz val="9"/>
            <rFont val="Tahoma"/>
            <family val="2"/>
          </rPr>
          <t xml:space="preserve">
 экорр</t>
        </r>
      </text>
    </comment>
    <comment ref="C24" authorId="0">
      <text>
        <r>
          <rPr>
            <b/>
            <sz val="9"/>
            <rFont val="Tahoma"/>
            <family val="2"/>
          </rPr>
          <t>17:</t>
        </r>
        <r>
          <rPr>
            <sz val="9"/>
            <rFont val="Tahoma"/>
            <family val="2"/>
          </rPr>
          <t xml:space="preserve">
П-1 экорр
</t>
        </r>
      </text>
    </comment>
  </commentList>
</comments>
</file>

<file path=xl/sharedStrings.xml><?xml version="1.0" encoding="utf-8"?>
<sst xmlns="http://schemas.openxmlformats.org/spreadsheetml/2006/main" count="41" uniqueCount="35">
  <si>
    <t>Наименование</t>
  </si>
  <si>
    <t>Отгружено товаров собственного производства, выполнено работ и услуг собственными силами, в фактических ценах, млн. рублей</t>
  </si>
  <si>
    <t>Отгружено продукции по обрабатывающим производствам в фактических ценах по крупным и средним предприятиям, млн. руб.</t>
  </si>
  <si>
    <t>Произведено промышленной продукции в натуральном выражении</t>
  </si>
  <si>
    <t>Отгружено продукции сельского хозяйства (без НДС и акциза) в фактических ценах  млн. руб.</t>
  </si>
  <si>
    <t>скот в живой массе</t>
  </si>
  <si>
    <t>молоко</t>
  </si>
  <si>
    <t xml:space="preserve">Наличие поголовья скота в сельскохозяйственных предприятиях на </t>
  </si>
  <si>
    <t>крупный рогатый скот, всего</t>
  </si>
  <si>
    <t>Средняя начисленная заработная плата работников по крупным и средним предприятиям, рублей</t>
  </si>
  <si>
    <t>Оборот розничной торговли по крупным и средним предприятиям, млн. рублей</t>
  </si>
  <si>
    <t>Объем платных услуг населению по крупным и средним предприятиям, млн. руб.</t>
  </si>
  <si>
    <t>Родилось всего, человек</t>
  </si>
  <si>
    <t>Умерло, человек</t>
  </si>
  <si>
    <t xml:space="preserve"> </t>
  </si>
  <si>
    <t>Минеральные удобрения, тыс.тонн</t>
  </si>
  <si>
    <t>Цемент, тыс.тонн</t>
  </si>
  <si>
    <t>Шифер, млн.шт</t>
  </si>
  <si>
    <t>Стеновые материалы, млн.усл.кирп.</t>
  </si>
  <si>
    <t>Конструкции и детали сборные железобетонные, тыс.м.куб</t>
  </si>
  <si>
    <t>Обои, тыс.усл.кус.</t>
  </si>
  <si>
    <t>Консервы- всего, тыс.усл.банок</t>
  </si>
  <si>
    <t>Производство продукции животноводства в сельскохозяйственных предприятиях, ц</t>
  </si>
  <si>
    <t>в том числе индивидуальное жилищное строительство</t>
  </si>
  <si>
    <r>
      <t>Ввод в действие жилых домов (жилая площадь) за счет всех источников финансирования, м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общ. площади</t>
    </r>
  </si>
  <si>
    <t xml:space="preserve">   </t>
  </si>
  <si>
    <t>Темп роста пер. с нач. отч.года к пер. с нач. предыд.года</t>
  </si>
  <si>
    <t xml:space="preserve">Сальдовая прибыль(+), убыток (-) полученная крупными и средними предприятиями всех отраслей экономики, млн. рублей </t>
  </si>
  <si>
    <t xml:space="preserve">       </t>
  </si>
  <si>
    <t xml:space="preserve">Индекс потребительских цен и тарифов на товары и платные услуги населению: </t>
  </si>
  <si>
    <t>Информация о социально- экономическом положении Воскресенского муниципального района июнь 2013 года</t>
  </si>
  <si>
    <t>июнь</t>
  </si>
  <si>
    <t>январь 2013-июнь 2013</t>
  </si>
  <si>
    <t>за январь -июнь 2012 года</t>
  </si>
  <si>
    <t>в 2,7 раз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</si>
</sst>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vertAlign val="superscript"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sz val="11"/>
      <color indexed="10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FF0000"/>
      <name val="Times New Roman"/>
      <family val="1"/>
    </font>
    <font>
      <b/>
      <i/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43" fillId="0" borderId="0" xfId="0" applyFont="1" applyAlignment="1">
      <alignment wrapText="1"/>
    </xf>
    <xf numFmtId="0" fontId="43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44" fillId="0" borderId="10" xfId="0" applyFont="1" applyBorder="1" applyAlignment="1">
      <alignment horizontal="centerContinuous" vertical="center" wrapText="1"/>
    </xf>
    <xf numFmtId="164" fontId="43" fillId="0" borderId="0" xfId="0" applyNumberFormat="1" applyFont="1" applyAlignment="1">
      <alignment wrapText="1"/>
    </xf>
    <xf numFmtId="164" fontId="45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wrapText="1"/>
    </xf>
    <xf numFmtId="0" fontId="41" fillId="0" borderId="0" xfId="0" applyFont="1" applyAlignment="1">
      <alignment/>
    </xf>
    <xf numFmtId="0" fontId="9" fillId="0" borderId="0" xfId="0" applyFont="1" applyAlignment="1">
      <alignment wrapText="1"/>
    </xf>
    <xf numFmtId="0" fontId="11" fillId="0" borderId="0" xfId="0" applyFont="1" applyAlignment="1">
      <alignment/>
    </xf>
    <xf numFmtId="49" fontId="45" fillId="0" borderId="10" xfId="0" applyNumberFormat="1" applyFont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164" fontId="11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7">
      <selection activeCell="A1" sqref="A1:E1"/>
    </sheetView>
  </sheetViews>
  <sheetFormatPr defaultColWidth="9.140625" defaultRowHeight="15"/>
  <cols>
    <col min="1" max="1" width="42.7109375" style="0" customWidth="1"/>
    <col min="2" max="2" width="10.28125" style="0" customWidth="1"/>
    <col min="3" max="3" width="11.00390625" style="0" customWidth="1"/>
    <col min="4" max="4" width="10.28125" style="0" customWidth="1"/>
    <col min="5" max="5" width="12.28125" style="0" customWidth="1"/>
    <col min="6" max="6" width="10.00390625" style="0" customWidth="1"/>
  </cols>
  <sheetData>
    <row r="1" spans="1:7" ht="42" customHeight="1">
      <c r="A1" s="16" t="s">
        <v>30</v>
      </c>
      <c r="B1" s="16"/>
      <c r="C1" s="16"/>
      <c r="D1" s="16"/>
      <c r="E1" s="16"/>
      <c r="F1" s="2"/>
      <c r="G1" s="2"/>
    </row>
    <row r="2" spans="1:7" ht="15">
      <c r="A2" s="2" t="s">
        <v>14</v>
      </c>
      <c r="B2" s="2"/>
      <c r="C2" s="2"/>
      <c r="D2" s="2"/>
      <c r="E2" s="2"/>
      <c r="F2" s="2"/>
      <c r="G2" s="2"/>
    </row>
    <row r="3" spans="1:10" ht="84.75" customHeight="1">
      <c r="A3" s="5" t="s">
        <v>0</v>
      </c>
      <c r="B3" s="5" t="s">
        <v>31</v>
      </c>
      <c r="C3" s="5" t="s">
        <v>32</v>
      </c>
      <c r="D3" s="5" t="s">
        <v>33</v>
      </c>
      <c r="E3" s="5" t="s">
        <v>26</v>
      </c>
      <c r="F3" s="6"/>
      <c r="G3" s="2"/>
      <c r="J3" t="s">
        <v>25</v>
      </c>
    </row>
    <row r="4" spans="1:7" ht="46.5" customHeight="1">
      <c r="A4" s="3" t="s">
        <v>1</v>
      </c>
      <c r="B4" s="13">
        <f>4103760.5/1000</f>
        <v>4103.7605</v>
      </c>
      <c r="C4" s="13">
        <f>20382047/1000</f>
        <v>20382.047</v>
      </c>
      <c r="D4" s="13">
        <f>21536600.1/1000</f>
        <v>21536.600100000003</v>
      </c>
      <c r="E4" s="13">
        <f>C4/D4*100</f>
        <v>94.63911158381956</v>
      </c>
      <c r="F4" s="8"/>
      <c r="G4" s="2"/>
    </row>
    <row r="5" spans="1:7" ht="44.25" customHeight="1">
      <c r="A5" s="3" t="s">
        <v>2</v>
      </c>
      <c r="B5" s="13">
        <f>(3330478.8+70929.6+27940.5+8325.8+21435.1+0+193560)/1000</f>
        <v>3652.6697999999997</v>
      </c>
      <c r="C5" s="13">
        <f>(15163032.5+934902.6+140450.7+114143.1+99037.1+18837+1038181.3)/1000</f>
        <v>17508.5843</v>
      </c>
      <c r="D5" s="13">
        <f>(16408707.9+855287.6+84647.4+118466+83071.4+31620+1109046.8)/1000</f>
        <v>18690.8471</v>
      </c>
      <c r="E5" s="13">
        <f>C5/D5*100</f>
        <v>93.67464302888658</v>
      </c>
      <c r="F5" s="8"/>
      <c r="G5" s="2"/>
    </row>
    <row r="6" spans="1:7" ht="30" customHeight="1">
      <c r="A6" s="3" t="s">
        <v>3</v>
      </c>
      <c r="B6" s="7" t="s">
        <v>14</v>
      </c>
      <c r="C6" s="7"/>
      <c r="D6" s="7"/>
      <c r="E6" s="7"/>
      <c r="F6" s="8"/>
      <c r="G6" s="2"/>
    </row>
    <row r="7" spans="1:7" ht="15" customHeight="1">
      <c r="A7" s="3" t="s">
        <v>15</v>
      </c>
      <c r="B7" s="13">
        <f>5.64+21.51+7.08</f>
        <v>34.230000000000004</v>
      </c>
      <c r="C7" s="13">
        <f>37.91+152.36+327.51</f>
        <v>517.78</v>
      </c>
      <c r="D7" s="13">
        <f>40.35+151.28+18.88</f>
        <v>210.51</v>
      </c>
      <c r="E7" s="13">
        <f aca="true" t="shared" si="0" ref="E7:E12">C7/D7*100</f>
        <v>245.96456225357466</v>
      </c>
      <c r="F7" s="8"/>
      <c r="G7" s="2"/>
    </row>
    <row r="8" spans="1:7" ht="15">
      <c r="A8" s="3" t="s">
        <v>16</v>
      </c>
      <c r="B8" s="13">
        <v>157.86</v>
      </c>
      <c r="C8" s="13">
        <v>622.45</v>
      </c>
      <c r="D8" s="13">
        <v>623.6</v>
      </c>
      <c r="E8" s="13">
        <f t="shared" si="0"/>
        <v>99.81558691468891</v>
      </c>
      <c r="F8" s="8"/>
      <c r="G8" s="2"/>
    </row>
    <row r="9" spans="1:7" ht="15">
      <c r="A9" s="3" t="s">
        <v>17</v>
      </c>
      <c r="B9" s="13">
        <v>0</v>
      </c>
      <c r="C9" s="13">
        <v>0</v>
      </c>
      <c r="D9" s="13">
        <v>11.5</v>
      </c>
      <c r="E9" s="13">
        <f t="shared" si="0"/>
        <v>0</v>
      </c>
      <c r="F9" s="8"/>
      <c r="G9" s="10"/>
    </row>
    <row r="10" spans="1:7" ht="15" customHeight="1">
      <c r="A10" s="3" t="s">
        <v>18</v>
      </c>
      <c r="B10" s="13">
        <f>2.25+0+0+0.31</f>
        <v>2.56</v>
      </c>
      <c r="C10" s="13">
        <f>13.35+0+0+1.92</f>
        <v>15.27</v>
      </c>
      <c r="D10" s="13">
        <f>13.1+0.47+26+1.57</f>
        <v>41.14</v>
      </c>
      <c r="E10" s="13">
        <f t="shared" si="0"/>
        <v>37.117160913952354</v>
      </c>
      <c r="F10" s="8"/>
      <c r="G10" s="2"/>
    </row>
    <row r="11" spans="1:7" ht="30">
      <c r="A11" s="3" t="s">
        <v>19</v>
      </c>
      <c r="B11" s="13">
        <v>7.3</v>
      </c>
      <c r="C11" s="13">
        <v>41.4</v>
      </c>
      <c r="D11" s="13">
        <v>31.7</v>
      </c>
      <c r="E11" s="13">
        <f t="shared" si="0"/>
        <v>130.5993690851735</v>
      </c>
      <c r="F11" s="8"/>
      <c r="G11" s="2"/>
    </row>
    <row r="12" spans="1:7" ht="15">
      <c r="A12" s="3" t="s">
        <v>20</v>
      </c>
      <c r="B12" s="13">
        <v>1551</v>
      </c>
      <c r="C12" s="13">
        <v>7152</v>
      </c>
      <c r="D12" s="13">
        <v>7049</v>
      </c>
      <c r="E12" s="13">
        <f t="shared" si="0"/>
        <v>101.46120017023692</v>
      </c>
      <c r="F12" s="8"/>
      <c r="G12" s="2" t="s">
        <v>14</v>
      </c>
    </row>
    <row r="13" spans="1:7" ht="14.25" hidden="1">
      <c r="A13" s="3" t="s">
        <v>21</v>
      </c>
      <c r="B13" s="7">
        <f>1059+0</f>
        <v>1059</v>
      </c>
      <c r="C13" s="7">
        <f>8904.76+96</f>
        <v>9000.76</v>
      </c>
      <c r="D13" s="7">
        <v>24132.76</v>
      </c>
      <c r="E13" s="7">
        <f>C13/F13*100</f>
        <v>37.29685290866026</v>
      </c>
      <c r="F13" s="8">
        <f>22396.14+1736.62</f>
        <v>24132.76</v>
      </c>
      <c r="G13" s="2"/>
    </row>
    <row r="14" spans="1:7" ht="28.5" customHeight="1">
      <c r="A14" s="3" t="s">
        <v>4</v>
      </c>
      <c r="B14" s="13">
        <f>12721/1000</f>
        <v>12.721</v>
      </c>
      <c r="C14" s="13">
        <f>100638/1000</f>
        <v>100.638</v>
      </c>
      <c r="D14" s="13">
        <f>94626/1000</f>
        <v>94.626</v>
      </c>
      <c r="E14" s="13">
        <f>C14/D14*100</f>
        <v>106.35343351721514</v>
      </c>
      <c r="F14" s="8"/>
      <c r="G14" s="2"/>
    </row>
    <row r="15" spans="1:7" ht="27.75" hidden="1">
      <c r="A15" s="3" t="s">
        <v>22</v>
      </c>
      <c r="B15" s="7"/>
      <c r="C15" s="7"/>
      <c r="D15" s="7"/>
      <c r="E15" s="7"/>
      <c r="F15" s="8"/>
      <c r="G15" s="2"/>
    </row>
    <row r="16" spans="1:7" ht="14.25" hidden="1">
      <c r="A16" s="3" t="s">
        <v>5</v>
      </c>
      <c r="B16" s="7"/>
      <c r="C16" s="7">
        <v>4511</v>
      </c>
      <c r="D16" s="7"/>
      <c r="E16" s="7"/>
      <c r="F16" s="8"/>
      <c r="G16" s="2"/>
    </row>
    <row r="17" spans="1:7" ht="14.25" hidden="1">
      <c r="A17" s="3" t="s">
        <v>6</v>
      </c>
      <c r="B17" s="7"/>
      <c r="C17" s="7">
        <v>69315</v>
      </c>
      <c r="D17" s="7"/>
      <c r="E17" s="7"/>
      <c r="F17" s="8"/>
      <c r="G17" s="2"/>
    </row>
    <row r="18" spans="1:7" ht="27.75" hidden="1">
      <c r="A18" s="3" t="s">
        <v>7</v>
      </c>
      <c r="B18" s="7"/>
      <c r="C18" s="7"/>
      <c r="D18" s="7"/>
      <c r="E18" s="7"/>
      <c r="F18" s="8"/>
      <c r="G18" s="2"/>
    </row>
    <row r="19" spans="1:7" ht="14.25" hidden="1">
      <c r="A19" s="3" t="s">
        <v>8</v>
      </c>
      <c r="B19" s="7"/>
      <c r="C19" s="7"/>
      <c r="D19" s="7"/>
      <c r="E19" s="7"/>
      <c r="F19" s="8"/>
      <c r="G19" s="2"/>
    </row>
    <row r="20" spans="1:7" ht="14.25" hidden="1">
      <c r="A20" s="3"/>
      <c r="B20" s="7"/>
      <c r="C20" s="7"/>
      <c r="D20" s="7"/>
      <c r="E20" s="7"/>
      <c r="F20" s="8"/>
      <c r="G20" s="2"/>
    </row>
    <row r="21" spans="1:7" ht="30" customHeight="1">
      <c r="A21" s="3" t="s">
        <v>29</v>
      </c>
      <c r="B21" s="13">
        <v>100.69</v>
      </c>
      <c r="C21" s="13">
        <v>103.94</v>
      </c>
      <c r="D21" s="13">
        <v>106.58</v>
      </c>
      <c r="E21" s="12"/>
      <c r="F21" s="8"/>
      <c r="G21" s="2"/>
    </row>
    <row r="22" spans="1:6" ht="45">
      <c r="A22" s="1" t="s">
        <v>9</v>
      </c>
      <c r="B22" s="14">
        <v>26784</v>
      </c>
      <c r="C22" s="14">
        <v>26766</v>
      </c>
      <c r="D22" s="14">
        <v>27289</v>
      </c>
      <c r="E22" s="14">
        <f>C22/D22*100</f>
        <v>98.08347685880759</v>
      </c>
      <c r="F22" s="9"/>
    </row>
    <row r="23" spans="1:9" ht="27" customHeight="1">
      <c r="A23" s="1" t="s">
        <v>10</v>
      </c>
      <c r="B23" s="14">
        <f>575371.6/1000</f>
        <v>575.3716</v>
      </c>
      <c r="C23" s="14">
        <f>2937351.4/1000</f>
        <v>2937.3514</v>
      </c>
      <c r="D23" s="14">
        <f>2138786.3/1000</f>
        <v>2138.7862999999998</v>
      </c>
      <c r="E23" s="14">
        <f>C23/D23*100</f>
        <v>137.33730200160718</v>
      </c>
      <c r="F23" s="9"/>
      <c r="I23" t="s">
        <v>14</v>
      </c>
    </row>
    <row r="24" spans="1:6" ht="30" customHeight="1">
      <c r="A24" s="1" t="s">
        <v>11</v>
      </c>
      <c r="B24" s="14">
        <f>164419.8/1000</f>
        <v>164.41979999999998</v>
      </c>
      <c r="C24" s="14">
        <f>1405059.1/1000</f>
        <v>1405.0591000000002</v>
      </c>
      <c r="D24" s="14">
        <f>1337172.3/1000</f>
        <v>1337.1723</v>
      </c>
      <c r="E24" s="14">
        <f>C24/D24*100</f>
        <v>105.07689248423708</v>
      </c>
      <c r="F24" s="9"/>
    </row>
    <row r="25" spans="1:9" ht="45.75" customHeight="1">
      <c r="A25" s="1" t="s">
        <v>24</v>
      </c>
      <c r="B25" s="14">
        <f>0+B26</f>
        <v>2406</v>
      </c>
      <c r="C25" s="14">
        <f>11240+C26</f>
        <v>16467</v>
      </c>
      <c r="D25" s="14">
        <f>D26</f>
        <v>6156</v>
      </c>
      <c r="E25" s="14" t="s">
        <v>34</v>
      </c>
      <c r="F25" s="9"/>
      <c r="I25" t="s">
        <v>28</v>
      </c>
    </row>
    <row r="26" spans="1:6" ht="28.5">
      <c r="A26" s="1" t="s">
        <v>23</v>
      </c>
      <c r="B26" s="14">
        <v>2406</v>
      </c>
      <c r="C26" s="14">
        <v>5227</v>
      </c>
      <c r="D26" s="14">
        <v>6156</v>
      </c>
      <c r="E26" s="14">
        <f>C26/D26*100</f>
        <v>84.9090318388564</v>
      </c>
      <c r="F26" s="9"/>
    </row>
    <row r="27" spans="1:7" ht="46.5" customHeight="1">
      <c r="A27" s="1" t="s">
        <v>27</v>
      </c>
      <c r="B27" s="14">
        <f>C27-(392572-496209)/1000</f>
        <v>350.568</v>
      </c>
      <c r="C27" s="14">
        <f>(848845-601914)/1000</f>
        <v>246.931</v>
      </c>
      <c r="D27" s="15">
        <f>(886801-467480)/1000</f>
        <v>419.321</v>
      </c>
      <c r="E27" s="14">
        <f>C27/D27*100</f>
        <v>58.88829798650676</v>
      </c>
      <c r="F27" s="11"/>
      <c r="G27" s="11"/>
    </row>
    <row r="28" spans="1:6" ht="14.25">
      <c r="A28" s="1" t="s">
        <v>12</v>
      </c>
      <c r="B28" s="14">
        <v>124</v>
      </c>
      <c r="C28" s="14">
        <v>756</v>
      </c>
      <c r="D28" s="14">
        <v>750</v>
      </c>
      <c r="E28" s="14">
        <f>C28/D28*100</f>
        <v>100.8</v>
      </c>
      <c r="F28" s="9"/>
    </row>
    <row r="29" spans="1:6" ht="14.25">
      <c r="A29" s="1" t="s">
        <v>13</v>
      </c>
      <c r="B29" s="14">
        <v>163</v>
      </c>
      <c r="C29" s="14">
        <v>1120</v>
      </c>
      <c r="D29" s="14">
        <v>1189</v>
      </c>
      <c r="E29" s="14">
        <f>C29/D29*100</f>
        <v>94.19680403700589</v>
      </c>
      <c r="F29" s="9"/>
    </row>
    <row r="30" spans="1:5" ht="14.25">
      <c r="A30" s="4"/>
      <c r="B30" s="4"/>
      <c r="C30" s="4"/>
      <c r="D30" s="4"/>
      <c r="E30" s="4"/>
    </row>
    <row r="31" spans="1:5" ht="14.25">
      <c r="A31" s="4"/>
      <c r="B31" s="4" t="s">
        <v>14</v>
      </c>
      <c r="C31" s="4"/>
      <c r="D31" s="4"/>
      <c r="E31" s="4"/>
    </row>
    <row r="32" spans="1:5" ht="14.25">
      <c r="A32" s="4" t="s">
        <v>14</v>
      </c>
      <c r="B32" s="4"/>
      <c r="C32" s="4"/>
      <c r="D32" s="4"/>
      <c r="E32" s="4"/>
    </row>
    <row r="33" spans="1:5" ht="14.25">
      <c r="A33" s="4"/>
      <c r="B33" s="4"/>
      <c r="C33" s="4"/>
      <c r="D33" s="4"/>
      <c r="E33" s="4" t="s">
        <v>14</v>
      </c>
    </row>
    <row r="34" spans="1:5" ht="14.25">
      <c r="A34" s="4"/>
      <c r="B34" s="4"/>
      <c r="C34" s="4"/>
      <c r="D34" s="4"/>
      <c r="E34" s="4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</dc:creator>
  <cp:keywords/>
  <dc:description/>
  <cp:lastModifiedBy>Buldenkov</cp:lastModifiedBy>
  <cp:lastPrinted>2013-09-11T05:34:13Z</cp:lastPrinted>
  <dcterms:created xsi:type="dcterms:W3CDTF">2012-10-16T08:36:51Z</dcterms:created>
  <dcterms:modified xsi:type="dcterms:W3CDTF">2013-09-16T12:18:32Z</dcterms:modified>
  <cp:category/>
  <cp:version/>
  <cp:contentType/>
  <cp:contentStatus/>
</cp:coreProperties>
</file>