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44" windowWidth="15252" windowHeight="868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17</author>
  </authors>
  <commentList>
    <comment ref="B22" authorId="0">
      <text>
        <r>
          <rPr>
            <b/>
            <sz val="9"/>
            <rFont val="Tahoma"/>
            <family val="2"/>
          </rPr>
          <t>17:</t>
        </r>
        <r>
          <rPr>
            <sz val="9"/>
            <rFont val="Tahoma"/>
            <family val="2"/>
          </rPr>
          <t xml:space="preserve">
П-4 раздел 1
</t>
        </r>
      </text>
    </comment>
    <comment ref="B14" authorId="0">
      <text>
        <r>
          <rPr>
            <b/>
            <sz val="9"/>
            <rFont val="Tahoma"/>
            <family val="2"/>
          </rPr>
          <t>17:</t>
        </r>
        <r>
          <rPr>
            <sz val="9"/>
            <rFont val="Tahoma"/>
            <family val="2"/>
          </rPr>
          <t xml:space="preserve">
П-1
</t>
        </r>
      </text>
    </comment>
    <comment ref="B23" authorId="0">
      <text>
        <r>
          <rPr>
            <b/>
            <sz val="9"/>
            <rFont val="Tahoma"/>
            <family val="2"/>
          </rPr>
          <t>17:</t>
        </r>
        <r>
          <rPr>
            <sz val="9"/>
            <rFont val="Tahoma"/>
            <family val="2"/>
          </rPr>
          <t xml:space="preserve">
П-1 раздел 3</t>
        </r>
      </text>
    </comment>
    <comment ref="B24" authorId="0">
      <text>
        <r>
          <rPr>
            <b/>
            <sz val="9"/>
            <rFont val="Tahoma"/>
            <family val="2"/>
          </rPr>
          <t>17:</t>
        </r>
        <r>
          <rPr>
            <sz val="9"/>
            <rFont val="Tahoma"/>
            <family val="2"/>
          </rPr>
          <t xml:space="preserve">
П-1</t>
        </r>
      </text>
    </comment>
    <comment ref="C14" authorId="0">
      <text>
        <r>
          <rPr>
            <b/>
            <sz val="9"/>
            <rFont val="Tahoma"/>
            <family val="2"/>
          </rPr>
          <t>17:</t>
        </r>
        <r>
          <rPr>
            <sz val="9"/>
            <rFont val="Tahoma"/>
            <family val="2"/>
          </rPr>
          <t xml:space="preserve">
П-1
</t>
        </r>
      </text>
    </comment>
    <comment ref="C23" authorId="0">
      <text>
        <r>
          <rPr>
            <b/>
            <sz val="9"/>
            <rFont val="Tahoma"/>
            <family val="2"/>
          </rPr>
          <t>17:</t>
        </r>
        <r>
          <rPr>
            <sz val="9"/>
            <rFont val="Tahoma"/>
            <family val="2"/>
          </rPr>
          <t xml:space="preserve">
 экорр</t>
        </r>
      </text>
    </comment>
    <comment ref="C24" authorId="0">
      <text>
        <r>
          <rPr>
            <b/>
            <sz val="9"/>
            <rFont val="Tahoma"/>
            <family val="2"/>
          </rPr>
          <t>17:</t>
        </r>
        <r>
          <rPr>
            <sz val="9"/>
            <rFont val="Tahoma"/>
            <family val="2"/>
          </rPr>
          <t xml:space="preserve">
П-1 экорр
</t>
        </r>
      </text>
    </comment>
  </commentList>
</comments>
</file>

<file path=xl/sharedStrings.xml><?xml version="1.0" encoding="utf-8"?>
<sst xmlns="http://schemas.openxmlformats.org/spreadsheetml/2006/main" count="42" uniqueCount="35">
  <si>
    <t>Наименование</t>
  </si>
  <si>
    <t>Отгружено товаров собственного производства, выполнено работ и услуг собственными силами, в фактических ценах, млн. рублей</t>
  </si>
  <si>
    <t>Отгружено продукции по обрабатывающим производствам в фактических ценах по крупным и средним предприятиям, млн. руб.</t>
  </si>
  <si>
    <t>Произведено промышленной продукции в натуральном выражении</t>
  </si>
  <si>
    <t>Отгружено продукции сельского хозяйства (без НДС и акциза) в фактических ценах  млн. руб.</t>
  </si>
  <si>
    <t>скот в живой массе</t>
  </si>
  <si>
    <t>молоко</t>
  </si>
  <si>
    <t xml:space="preserve">Наличие поголовья скота в сельскохозяйственных предприятиях на </t>
  </si>
  <si>
    <t>крупный рогатый скот, всего</t>
  </si>
  <si>
    <t>Средняя начисленная заработная плата работников по крупным и средним предприятиям, рублей</t>
  </si>
  <si>
    <t>Оборот розничной торговли по крупным и средним предприятиям, млн. рублей</t>
  </si>
  <si>
    <t>Объем платных услуг населению по крупным и средним предприятиям, млн. руб.</t>
  </si>
  <si>
    <t>Родилось всего, человек</t>
  </si>
  <si>
    <t>Умерло, человек</t>
  </si>
  <si>
    <t xml:space="preserve"> </t>
  </si>
  <si>
    <t>Минеральные удобрения, тыс.тонн</t>
  </si>
  <si>
    <t>Цемент, тыс.тонн</t>
  </si>
  <si>
    <t>Шифер, млн.шт</t>
  </si>
  <si>
    <t>Стеновые материалы, млн.усл.кирп.</t>
  </si>
  <si>
    <t>Конструкции и детали сборные железобетонные, тыс.м.куб</t>
  </si>
  <si>
    <t>Обои, тыс.усл.кус.</t>
  </si>
  <si>
    <t>Консервы- всего, тыс.усл.банок</t>
  </si>
  <si>
    <t>Производство продукции животноводства в сельскохозяйственных предприятиях, ц</t>
  </si>
  <si>
    <t>в том числе индивидуальное жилищное строительство</t>
  </si>
  <si>
    <r>
      <t>Ввод в действие жилых домов (жилая площадь) за счет всех источников финансирования, м</t>
    </r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общ. площади</t>
    </r>
  </si>
  <si>
    <t xml:space="preserve">   </t>
  </si>
  <si>
    <t>Темп роста пер. с нач. отч.года к пер. с нач. предыд.года</t>
  </si>
  <si>
    <t xml:space="preserve">Сальдовая прибыль(+), убыток (-) полученная крупными и средними предприятиями всех отраслей экономики, млн. рублей </t>
  </si>
  <si>
    <t xml:space="preserve">       </t>
  </si>
  <si>
    <t xml:space="preserve">Индекс потребительских цен и тарифов на товары и платные услуги населению: </t>
  </si>
  <si>
    <t>Информация о социально- экономическом положении Воскресенского муниципального района сентябрь 2013 года</t>
  </si>
  <si>
    <t>сентябрь</t>
  </si>
  <si>
    <t>январь 2013-сентябрь 2013</t>
  </si>
  <si>
    <t>за январь -сентябрь 2012 года</t>
  </si>
  <si>
    <t>106,68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</si>
</sst>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vertAlign val="superscript"/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10"/>
      <name val="Times New Roman"/>
      <family val="1"/>
    </font>
    <font>
      <sz val="11"/>
      <name val="Times New Roman"/>
      <family val="1"/>
    </font>
    <font>
      <sz val="11"/>
      <color indexed="10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rgb="FFFF0000"/>
      <name val="Times New Roman"/>
      <family val="1"/>
    </font>
    <font>
      <b/>
      <i/>
      <sz val="12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0" fontId="43" fillId="0" borderId="0" xfId="0" applyFont="1" applyAlignment="1">
      <alignment wrapText="1"/>
    </xf>
    <xf numFmtId="0" fontId="43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44" fillId="0" borderId="10" xfId="0" applyFont="1" applyBorder="1" applyAlignment="1">
      <alignment horizontal="centerContinuous" vertical="center" wrapText="1"/>
    </xf>
    <xf numFmtId="164" fontId="43" fillId="0" borderId="0" xfId="0" applyNumberFormat="1" applyFont="1" applyAlignment="1">
      <alignment wrapText="1"/>
    </xf>
    <xf numFmtId="164" fontId="45" fillId="0" borderId="10" xfId="0" applyNumberFormat="1" applyFont="1" applyBorder="1" applyAlignment="1">
      <alignment horizontal="center" vertical="center" wrapText="1"/>
    </xf>
    <xf numFmtId="0" fontId="45" fillId="0" borderId="0" xfId="0" applyFont="1" applyAlignment="1">
      <alignment wrapText="1"/>
    </xf>
    <xf numFmtId="0" fontId="41" fillId="0" borderId="0" xfId="0" applyFont="1" applyAlignment="1">
      <alignment/>
    </xf>
    <xf numFmtId="0" fontId="9" fillId="0" borderId="0" xfId="0" applyFont="1" applyAlignment="1">
      <alignment wrapText="1"/>
    </xf>
    <xf numFmtId="0" fontId="11" fillId="0" borderId="0" xfId="0" applyFont="1" applyAlignment="1">
      <alignment/>
    </xf>
    <xf numFmtId="164" fontId="9" fillId="0" borderId="10" xfId="0" applyNumberFormat="1" applyFont="1" applyBorder="1" applyAlignment="1">
      <alignment horizontal="center" vertical="center" wrapText="1"/>
    </xf>
    <xf numFmtId="164" fontId="11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zoomScalePageLayoutView="0" workbookViewId="0" topLeftCell="A7">
      <selection activeCell="B27" sqref="B27"/>
    </sheetView>
  </sheetViews>
  <sheetFormatPr defaultColWidth="9.140625" defaultRowHeight="15"/>
  <cols>
    <col min="1" max="1" width="42.7109375" style="0" customWidth="1"/>
    <col min="2" max="2" width="11.28125" style="0" customWidth="1"/>
    <col min="3" max="3" width="11.00390625" style="0" customWidth="1"/>
    <col min="4" max="4" width="10.28125" style="0" customWidth="1"/>
    <col min="5" max="5" width="13.57421875" style="0" customWidth="1"/>
    <col min="6" max="6" width="10.00390625" style="0" customWidth="1"/>
  </cols>
  <sheetData>
    <row r="1" spans="1:7" ht="42" customHeight="1">
      <c r="A1" s="17" t="s">
        <v>30</v>
      </c>
      <c r="B1" s="17"/>
      <c r="C1" s="17"/>
      <c r="D1" s="17"/>
      <c r="E1" s="17"/>
      <c r="F1" s="2"/>
      <c r="G1" s="2"/>
    </row>
    <row r="2" spans="1:7" ht="15">
      <c r="A2" s="2" t="s">
        <v>14</v>
      </c>
      <c r="B2" s="2"/>
      <c r="C2" s="2"/>
      <c r="D2" s="2"/>
      <c r="E2" s="2"/>
      <c r="F2" s="2"/>
      <c r="G2" s="2"/>
    </row>
    <row r="3" spans="1:10" ht="84.75" customHeight="1">
      <c r="A3" s="5" t="s">
        <v>0</v>
      </c>
      <c r="B3" s="5" t="s">
        <v>31</v>
      </c>
      <c r="C3" s="5" t="s">
        <v>32</v>
      </c>
      <c r="D3" s="5" t="s">
        <v>33</v>
      </c>
      <c r="E3" s="5" t="s">
        <v>26</v>
      </c>
      <c r="F3" s="6"/>
      <c r="G3" s="2"/>
      <c r="J3" t="s">
        <v>25</v>
      </c>
    </row>
    <row r="4" spans="1:7" ht="46.5" customHeight="1">
      <c r="A4" s="3" t="s">
        <v>1</v>
      </c>
      <c r="B4" s="12">
        <f>3697577.8/1000</f>
        <v>3697.5778</v>
      </c>
      <c r="C4" s="12">
        <f>32730713.9/1000</f>
        <v>32730.7139</v>
      </c>
      <c r="D4" s="12">
        <f>34143596.1/1000</f>
        <v>34143.5961</v>
      </c>
      <c r="E4" s="12">
        <f>C4/D4*100</f>
        <v>95.86194085748336</v>
      </c>
      <c r="F4" s="8"/>
      <c r="G4" s="2"/>
    </row>
    <row r="5" spans="1:7" ht="44.25" customHeight="1">
      <c r="A5" s="3" t="s">
        <v>2</v>
      </c>
      <c r="B5" s="12">
        <f>(2942167.4+63830.2+31924.9+6611.6+18837.7+0+185212.8)/1000</f>
        <v>3248.5846</v>
      </c>
      <c r="C5" s="12">
        <f>(25034686.5+1128312.7+246881+136132.9+163772.6+18837+1642870.5)/1000</f>
        <v>28371.4932</v>
      </c>
      <c r="D5" s="12">
        <f>(26587722.4+1050843.4+128237.7+145763.8+139558.4+31620+1748429.8)/1000</f>
        <v>29832.175499999998</v>
      </c>
      <c r="E5" s="12">
        <f>C5/D5*100</f>
        <v>95.10366818537925</v>
      </c>
      <c r="F5" s="8"/>
      <c r="G5" s="2"/>
    </row>
    <row r="6" spans="1:7" ht="30" customHeight="1">
      <c r="A6" s="3" t="s">
        <v>3</v>
      </c>
      <c r="B6" s="7" t="s">
        <v>14</v>
      </c>
      <c r="C6" s="7"/>
      <c r="D6" s="7"/>
      <c r="E6" s="7"/>
      <c r="F6" s="8"/>
      <c r="G6" s="2"/>
    </row>
    <row r="7" spans="1:7" ht="15" customHeight="1">
      <c r="A7" s="3" t="s">
        <v>15</v>
      </c>
      <c r="B7" s="12">
        <f>4.29+16.61+5.39</f>
        <v>26.29</v>
      </c>
      <c r="C7" s="12">
        <f>56.2+223.38+348.24</f>
        <v>627.8199999999999</v>
      </c>
      <c r="D7" s="12">
        <f>59.09+220.78+40.24</f>
        <v>320.11</v>
      </c>
      <c r="E7" s="12">
        <f aca="true" t="shared" si="0" ref="E7:E12">C7/D7*100</f>
        <v>196.12633157352158</v>
      </c>
      <c r="F7" s="8"/>
      <c r="G7" s="2"/>
    </row>
    <row r="8" spans="1:7" ht="15">
      <c r="A8" s="3" t="s">
        <v>16</v>
      </c>
      <c r="B8" s="12">
        <v>150.54</v>
      </c>
      <c r="C8" s="12">
        <v>1084.04</v>
      </c>
      <c r="D8" s="12">
        <v>1066.04</v>
      </c>
      <c r="E8" s="12">
        <f t="shared" si="0"/>
        <v>101.68849198904357</v>
      </c>
      <c r="F8" s="8"/>
      <c r="G8" s="2"/>
    </row>
    <row r="9" spans="1:7" ht="15">
      <c r="A9" s="3" t="s">
        <v>17</v>
      </c>
      <c r="B9" s="12">
        <v>0</v>
      </c>
      <c r="C9" s="12">
        <v>0</v>
      </c>
      <c r="D9" s="12">
        <v>11.5</v>
      </c>
      <c r="E9" s="12">
        <f t="shared" si="0"/>
        <v>0</v>
      </c>
      <c r="F9" s="8"/>
      <c r="G9" s="10"/>
    </row>
    <row r="10" spans="1:7" ht="15" customHeight="1">
      <c r="A10" s="3" t="s">
        <v>18</v>
      </c>
      <c r="B10" s="12">
        <f>2.25+0+0+0.43</f>
        <v>2.68</v>
      </c>
      <c r="C10" s="12">
        <f>20.24+0.24+0+3.57</f>
        <v>24.049999999999997</v>
      </c>
      <c r="D10" s="12">
        <f>19.95+0.55+26+3.68</f>
        <v>50.18</v>
      </c>
      <c r="E10" s="12">
        <f t="shared" si="0"/>
        <v>47.927461139896366</v>
      </c>
      <c r="F10" s="8"/>
      <c r="G10" s="2"/>
    </row>
    <row r="11" spans="1:7" ht="30">
      <c r="A11" s="3" t="s">
        <v>19</v>
      </c>
      <c r="B11" s="12">
        <v>6.4</v>
      </c>
      <c r="C11" s="12">
        <v>63.6</v>
      </c>
      <c r="D11" s="12">
        <v>51.8</v>
      </c>
      <c r="E11" s="12">
        <f t="shared" si="0"/>
        <v>122.77992277992279</v>
      </c>
      <c r="F11" s="8"/>
      <c r="G11" s="2"/>
    </row>
    <row r="12" spans="1:7" ht="15">
      <c r="A12" s="3" t="s">
        <v>20</v>
      </c>
      <c r="B12" s="12">
        <v>1491</v>
      </c>
      <c r="C12" s="12">
        <v>11794</v>
      </c>
      <c r="D12" s="12">
        <v>11332</v>
      </c>
      <c r="E12" s="12">
        <f t="shared" si="0"/>
        <v>104.07695022943875</v>
      </c>
      <c r="F12" s="8"/>
      <c r="G12" s="2" t="s">
        <v>14</v>
      </c>
    </row>
    <row r="13" spans="1:7" ht="14.25" hidden="1">
      <c r="A13" s="3" t="s">
        <v>21</v>
      </c>
      <c r="B13" s="7">
        <f>1059+0</f>
        <v>1059</v>
      </c>
      <c r="C13" s="7">
        <f>8904.76+96</f>
        <v>9000.76</v>
      </c>
      <c r="D13" s="7">
        <v>24132.76</v>
      </c>
      <c r="E13" s="7">
        <f>C13/F13*100</f>
        <v>37.29685290866026</v>
      </c>
      <c r="F13" s="8">
        <f>22396.14+1736.62</f>
        <v>24132.76</v>
      </c>
      <c r="G13" s="2"/>
    </row>
    <row r="14" spans="1:7" ht="28.5" customHeight="1">
      <c r="A14" s="3" t="s">
        <v>4</v>
      </c>
      <c r="B14" s="12">
        <f>14014/1000</f>
        <v>14.014</v>
      </c>
      <c r="C14" s="12">
        <f>141296/1000</f>
        <v>141.296</v>
      </c>
      <c r="D14" s="12">
        <f>128886/1000</f>
        <v>128.886</v>
      </c>
      <c r="E14" s="12">
        <f>C14/D14*100</f>
        <v>109.62866409074685</v>
      </c>
      <c r="F14" s="8"/>
      <c r="G14" s="2"/>
    </row>
    <row r="15" spans="1:7" ht="27.75" hidden="1">
      <c r="A15" s="3" t="s">
        <v>22</v>
      </c>
      <c r="B15" s="7"/>
      <c r="C15" s="7"/>
      <c r="D15" s="7"/>
      <c r="E15" s="7"/>
      <c r="F15" s="8"/>
      <c r="G15" s="2"/>
    </row>
    <row r="16" spans="1:7" ht="14.25" hidden="1">
      <c r="A16" s="3" t="s">
        <v>5</v>
      </c>
      <c r="B16" s="7"/>
      <c r="C16" s="7">
        <v>4511</v>
      </c>
      <c r="D16" s="7"/>
      <c r="E16" s="7"/>
      <c r="F16" s="8"/>
      <c r="G16" s="2"/>
    </row>
    <row r="17" spans="1:7" ht="14.25" hidden="1">
      <c r="A17" s="3" t="s">
        <v>6</v>
      </c>
      <c r="B17" s="7"/>
      <c r="C17" s="7">
        <v>69315</v>
      </c>
      <c r="D17" s="7"/>
      <c r="E17" s="7"/>
      <c r="F17" s="8"/>
      <c r="G17" s="2"/>
    </row>
    <row r="18" spans="1:7" ht="27.75" hidden="1">
      <c r="A18" s="3" t="s">
        <v>7</v>
      </c>
      <c r="B18" s="7"/>
      <c r="C18" s="7"/>
      <c r="D18" s="7"/>
      <c r="E18" s="7"/>
      <c r="F18" s="8"/>
      <c r="G18" s="2"/>
    </row>
    <row r="19" spans="1:7" ht="14.25" hidden="1">
      <c r="A19" s="3" t="s">
        <v>8</v>
      </c>
      <c r="B19" s="7"/>
      <c r="C19" s="7"/>
      <c r="D19" s="7"/>
      <c r="E19" s="7"/>
      <c r="F19" s="8"/>
      <c r="G19" s="2"/>
    </row>
    <row r="20" spans="1:7" ht="14.25" hidden="1">
      <c r="A20" s="3"/>
      <c r="B20" s="7"/>
      <c r="C20" s="7"/>
      <c r="D20" s="7"/>
      <c r="E20" s="7"/>
      <c r="F20" s="8"/>
      <c r="G20" s="2"/>
    </row>
    <row r="21" spans="1:7" ht="30" customHeight="1">
      <c r="A21" s="3" t="s">
        <v>29</v>
      </c>
      <c r="B21" s="12">
        <v>101.31</v>
      </c>
      <c r="C21" s="12">
        <v>105.75</v>
      </c>
      <c r="D21" s="15">
        <v>106.86</v>
      </c>
      <c r="E21" s="14" t="s">
        <v>34</v>
      </c>
      <c r="F21" s="8"/>
      <c r="G21" s="2"/>
    </row>
    <row r="22" spans="1:8" ht="45">
      <c r="A22" s="1" t="s">
        <v>9</v>
      </c>
      <c r="B22" s="13">
        <v>29275.5</v>
      </c>
      <c r="C22" s="13">
        <v>28607.4</v>
      </c>
      <c r="D22" s="13">
        <v>25698.9</v>
      </c>
      <c r="E22" s="13">
        <f aca="true" t="shared" si="1" ref="E22:E29">C22/D22*100</f>
        <v>111.31760503367849</v>
      </c>
      <c r="F22" s="9"/>
      <c r="H22" t="s">
        <v>14</v>
      </c>
    </row>
    <row r="23" spans="1:9" ht="27" customHeight="1">
      <c r="A23" s="1" t="s">
        <v>10</v>
      </c>
      <c r="B23" s="13">
        <f>521971.1/1000</f>
        <v>521.9711</v>
      </c>
      <c r="C23" s="13">
        <f>4646864.4/1000</f>
        <v>4646.8644</v>
      </c>
      <c r="D23" s="13">
        <f>3438201.1/1000</f>
        <v>3438.2011</v>
      </c>
      <c r="E23" s="13">
        <f t="shared" si="1"/>
        <v>135.153944311169</v>
      </c>
      <c r="F23" s="9"/>
      <c r="I23" t="s">
        <v>14</v>
      </c>
    </row>
    <row r="24" spans="1:6" ht="30" customHeight="1">
      <c r="A24" s="1" t="s">
        <v>11</v>
      </c>
      <c r="B24" s="13">
        <f>167311.1/1000</f>
        <v>167.3111</v>
      </c>
      <c r="C24" s="13">
        <f>1915674.8/1000</f>
        <v>1915.6748</v>
      </c>
      <c r="D24" s="13">
        <f>1830419.6/1000</f>
        <v>1830.4196000000002</v>
      </c>
      <c r="E24" s="13">
        <f t="shared" si="1"/>
        <v>104.65768613928739</v>
      </c>
      <c r="F24" s="9"/>
    </row>
    <row r="25" spans="1:9" ht="45.75" customHeight="1">
      <c r="A25" s="1" t="s">
        <v>24</v>
      </c>
      <c r="B25" s="13">
        <f>0+B26</f>
        <v>1682</v>
      </c>
      <c r="C25" s="13">
        <f>11240+C26</f>
        <v>19691</v>
      </c>
      <c r="D25" s="13">
        <f>D26</f>
        <v>11323</v>
      </c>
      <c r="E25" s="13">
        <f t="shared" si="1"/>
        <v>173.90267596926608</v>
      </c>
      <c r="F25" s="9"/>
      <c r="I25" t="s">
        <v>28</v>
      </c>
    </row>
    <row r="26" spans="1:6" ht="28.5">
      <c r="A26" s="1" t="s">
        <v>23</v>
      </c>
      <c r="B26" s="13">
        <v>1682</v>
      </c>
      <c r="C26" s="13">
        <v>8451</v>
      </c>
      <c r="D26" s="13">
        <v>11323</v>
      </c>
      <c r="E26" s="13">
        <f t="shared" si="1"/>
        <v>74.63569725337807</v>
      </c>
      <c r="F26" s="9"/>
    </row>
    <row r="27" spans="1:7" ht="46.5" customHeight="1">
      <c r="A27" s="1" t="s">
        <v>27</v>
      </c>
      <c r="B27" s="13">
        <f>C27-(871887-670519)/1000</f>
        <v>486.03299999999996</v>
      </c>
      <c r="C27" s="13">
        <f>(1334584-647183)/1000</f>
        <v>687.401</v>
      </c>
      <c r="D27" s="16">
        <f>(1524911-793692)/1000</f>
        <v>731.219</v>
      </c>
      <c r="E27" s="13">
        <f t="shared" si="1"/>
        <v>94.00754083250024</v>
      </c>
      <c r="F27" s="11"/>
      <c r="G27" s="11"/>
    </row>
    <row r="28" spans="1:6" ht="14.25">
      <c r="A28" s="1" t="s">
        <v>12</v>
      </c>
      <c r="B28" s="13">
        <v>121</v>
      </c>
      <c r="C28" s="13">
        <v>1173</v>
      </c>
      <c r="D28" s="13">
        <v>1180</v>
      </c>
      <c r="E28" s="13">
        <f t="shared" si="1"/>
        <v>99.40677966101696</v>
      </c>
      <c r="F28" s="9"/>
    </row>
    <row r="29" spans="1:6" ht="14.25">
      <c r="A29" s="1" t="s">
        <v>13</v>
      </c>
      <c r="B29" s="13">
        <v>159</v>
      </c>
      <c r="C29" s="13">
        <v>1647</v>
      </c>
      <c r="D29" s="13">
        <v>1715</v>
      </c>
      <c r="E29" s="13">
        <f t="shared" si="1"/>
        <v>96.03498542274053</v>
      </c>
      <c r="F29" s="9"/>
    </row>
    <row r="30" spans="1:5" ht="14.25">
      <c r="A30" s="4"/>
      <c r="B30" s="4"/>
      <c r="C30" s="4"/>
      <c r="D30" s="4"/>
      <c r="E30" s="4"/>
    </row>
    <row r="31" spans="1:5" ht="14.25">
      <c r="A31" s="4"/>
      <c r="B31" s="4" t="s">
        <v>14</v>
      </c>
      <c r="C31" s="4"/>
      <c r="D31" s="4"/>
      <c r="E31" s="4"/>
    </row>
    <row r="32" spans="1:5" ht="14.25">
      <c r="A32" s="4" t="s">
        <v>14</v>
      </c>
      <c r="B32" s="4"/>
      <c r="C32" s="4"/>
      <c r="D32" s="4"/>
      <c r="E32" s="4"/>
    </row>
    <row r="33" spans="1:5" ht="14.25">
      <c r="A33" s="4"/>
      <c r="B33" s="4"/>
      <c r="C33" s="4"/>
      <c r="D33" s="4"/>
      <c r="E33" s="4" t="s">
        <v>14</v>
      </c>
    </row>
    <row r="34" spans="1:5" ht="14.25">
      <c r="A34" s="4"/>
      <c r="B34" s="4"/>
      <c r="C34" s="4"/>
      <c r="D34" s="4"/>
      <c r="E34" s="4"/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17</dc:creator>
  <cp:keywords/>
  <dc:description/>
  <cp:lastModifiedBy>Buldenkov</cp:lastModifiedBy>
  <cp:lastPrinted>2013-09-11T05:31:30Z</cp:lastPrinted>
  <dcterms:created xsi:type="dcterms:W3CDTF">2012-10-16T08:36:51Z</dcterms:created>
  <dcterms:modified xsi:type="dcterms:W3CDTF">2013-11-11T12:16:31Z</dcterms:modified>
  <cp:category/>
  <cp:version/>
  <cp:contentType/>
  <cp:contentStatus/>
</cp:coreProperties>
</file>