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<sst xmlns="http://schemas.openxmlformats.org/spreadsheetml/2006/main" count="42" uniqueCount="35">
  <si>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</si>
  <si>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</si>
  <si>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</si>
  <si>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</si>
  <si>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</si>
  <si>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</si>
  <si>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</si>
  <si>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</si>
  <si>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</si>
  <si>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</si>
  <si>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</si>
  <si>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</si>
  <si>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</si>
  <si>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</si>
  <si>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</si>
  <si>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</si>
  <si>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</si>
  <si>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</si>
  <si>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</si>
  <si>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</si>
  <si>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</si>
  <si>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</si>
  <si>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</si>
  <si>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</si>
  <si>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</si>
  <si>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</si>
  <si>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</si>
  <si>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</si>
  <si>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</si>
  <si>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</si>
  <si>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Информация о социально- экономическом положении Воскресенского муниципального района август 2013 года</t>
  </si>
  <si>
    <t>январь 2013-август 2013</t>
  </si>
  <si>
    <t>за январь -август 2012 года</t>
  </si>
  <si>
    <t>август</t>
  </si>
  <si>
    <t>106,66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</si>
</sst>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2.7109375" style="0" customWidth="1"/>
    <col min="2" max="2" width="9.57421875" style="0" customWidth="1"/>
    <col min="3" max="3" width="11.00390625" style="0" customWidth="1"/>
    <col min="4" max="4" width="10.28125" style="0" customWidth="1"/>
    <col min="5" max="5" width="13.57421875" style="0" customWidth="1"/>
    <col min="6" max="6" width="10.00390625" style="0" customWidth="1"/>
  </cols>
  <sheetData>
    <row r="1" spans="1:7" ht="42" customHeight="1">
      <c r="A1" s="18" t="s">
        <v>30</v>
      </c>
      <c r="B1" s="18"/>
      <c r="C1" s="18"/>
      <c r="D1" s="18"/>
      <c r="E1" s="18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84.75" customHeight="1">
      <c r="A3" s="5" t="s">
        <v>0</v>
      </c>
      <c r="B3" s="5" t="s">
        <v>33</v>
      </c>
      <c r="C3" s="5" t="s">
        <v>31</v>
      </c>
      <c r="D3" s="5" t="s">
        <v>32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2">
        <f>4318544.5/1000</f>
        <v>4318.5445</v>
      </c>
      <c r="C4" s="12">
        <f>29010973.1/1000</f>
        <v>29010.973100000003</v>
      </c>
      <c r="D4" s="12">
        <f>30155174.1/1000</f>
        <v>30155.1741</v>
      </c>
      <c r="E4" s="12">
        <f>C4/D4*100</f>
        <v>96.20562296803321</v>
      </c>
      <c r="F4" s="8"/>
      <c r="G4" s="2"/>
    </row>
    <row r="5" spans="1:7" ht="44.25" customHeight="1">
      <c r="A5" s="3" t="s">
        <v>2</v>
      </c>
      <c r="B5" s="12">
        <f>(3478676.6+66686.2+39004.3+7422.1+23044.7+0+211469.2)/1000</f>
        <v>3826.3031000000005</v>
      </c>
      <c r="C5" s="12">
        <f>(22076079.9+1063994.2+219505.4+129521.3+144934.9+18837+1457657.7)/1000</f>
        <v>25110.530399999996</v>
      </c>
      <c r="D5" s="12">
        <f>(23404952.4+981021.9+116086.2+136640.9+121856+31620+1543489.3)/1000</f>
        <v>26335.666699999994</v>
      </c>
      <c r="E5" s="12">
        <f>C5/D5*100</f>
        <v>95.34799587967143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2">
        <f>6.9+27.85+5.8</f>
        <v>40.55</v>
      </c>
      <c r="C7" s="12">
        <f>51.91+206.77+342.85</f>
        <v>601.53</v>
      </c>
      <c r="D7" s="12">
        <f>52.59+194.29+37.75</f>
        <v>284.63</v>
      </c>
      <c r="E7" s="12">
        <f aca="true" t="shared" si="0" ref="E7:E12">C7/D7*100</f>
        <v>211.3375259108316</v>
      </c>
      <c r="F7" s="8"/>
      <c r="G7" s="2"/>
    </row>
    <row r="8" spans="1:7" ht="15">
      <c r="A8" s="3" t="s">
        <v>16</v>
      </c>
      <c r="B8" s="12">
        <v>159.2</v>
      </c>
      <c r="C8" s="12">
        <v>933.5</v>
      </c>
      <c r="D8" s="12">
        <v>927.06</v>
      </c>
      <c r="E8" s="12">
        <f t="shared" si="0"/>
        <v>100.69466916920157</v>
      </c>
      <c r="F8" s="8"/>
      <c r="G8" s="2"/>
    </row>
    <row r="9" spans="1:7" ht="15">
      <c r="A9" s="3" t="s">
        <v>17</v>
      </c>
      <c r="B9" s="12">
        <v>0</v>
      </c>
      <c r="C9" s="12">
        <v>0</v>
      </c>
      <c r="D9" s="12">
        <v>11.5</v>
      </c>
      <c r="E9" s="12">
        <f t="shared" si="0"/>
        <v>0</v>
      </c>
      <c r="F9" s="8"/>
      <c r="G9" s="10"/>
    </row>
    <row r="10" spans="1:7" ht="15" customHeight="1">
      <c r="A10" s="3" t="s">
        <v>18</v>
      </c>
      <c r="B10" s="12">
        <f>2.32+0.14+0+1.12</f>
        <v>3.58</v>
      </c>
      <c r="C10" s="12">
        <f>17.99+0.24+0+3.14</f>
        <v>21.369999999999997</v>
      </c>
      <c r="D10" s="12">
        <f>17.72+0.55+26+3.01</f>
        <v>47.279999999999994</v>
      </c>
      <c r="E10" s="12">
        <f t="shared" si="0"/>
        <v>45.19881556683587</v>
      </c>
      <c r="F10" s="8"/>
      <c r="G10" s="2"/>
    </row>
    <row r="11" spans="1:7" ht="30">
      <c r="A11" s="3" t="s">
        <v>19</v>
      </c>
      <c r="B11" s="12">
        <v>7.7</v>
      </c>
      <c r="C11" s="12">
        <v>57.2</v>
      </c>
      <c r="D11" s="12">
        <v>45.3</v>
      </c>
      <c r="E11" s="12">
        <f t="shared" si="0"/>
        <v>126.26931567328921</v>
      </c>
      <c r="F11" s="8"/>
      <c r="G11" s="2"/>
    </row>
    <row r="12" spans="1:7" ht="15">
      <c r="A12" s="3" t="s">
        <v>20</v>
      </c>
      <c r="B12" s="12">
        <v>1459</v>
      </c>
      <c r="C12" s="12">
        <v>10303</v>
      </c>
      <c r="D12" s="12">
        <v>9920</v>
      </c>
      <c r="E12" s="12">
        <f t="shared" si="0"/>
        <v>103.86088709677419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2">
        <f>13772/1000</f>
        <v>13.772</v>
      </c>
      <c r="C14" s="12">
        <f>127282/1000</f>
        <v>127.282</v>
      </c>
      <c r="D14" s="12">
        <f>116478/1000</f>
        <v>116.478</v>
      </c>
      <c r="E14" s="12">
        <f>C14/D14*100</f>
        <v>109.2755713525301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30" customHeight="1">
      <c r="A21" s="3" t="s">
        <v>29</v>
      </c>
      <c r="B21" s="12">
        <v>100.11</v>
      </c>
      <c r="C21" s="12">
        <v>105.42</v>
      </c>
      <c r="D21" s="17">
        <v>104.08</v>
      </c>
      <c r="E21" s="16" t="s">
        <v>34</v>
      </c>
      <c r="F21" s="8"/>
      <c r="G21" s="2"/>
    </row>
    <row r="22" spans="1:8" ht="45">
      <c r="A22" s="1" t="s">
        <v>9</v>
      </c>
      <c r="B22" s="13">
        <v>29604.6</v>
      </c>
      <c r="C22" s="13">
        <v>28525.1</v>
      </c>
      <c r="D22" s="13">
        <v>25640.5</v>
      </c>
      <c r="E22" s="13">
        <f aca="true" t="shared" si="1" ref="E22:E29">C22/D22*100</f>
        <v>111.25017062849787</v>
      </c>
      <c r="F22" s="9"/>
      <c r="H22" t="s">
        <v>14</v>
      </c>
    </row>
    <row r="23" spans="1:9" ht="27" customHeight="1">
      <c r="A23" s="1" t="s">
        <v>10</v>
      </c>
      <c r="B23" s="13">
        <f>580119.6/1000</f>
        <v>580.1196</v>
      </c>
      <c r="C23" s="13">
        <f>4124411.7/1000</f>
        <v>4124.411700000001</v>
      </c>
      <c r="D23" s="13">
        <f>3002478.5/1000</f>
        <v>3002.4785</v>
      </c>
      <c r="E23" s="13">
        <f t="shared" si="1"/>
        <v>137.36690204442763</v>
      </c>
      <c r="F23" s="9"/>
      <c r="I23" t="s">
        <v>14</v>
      </c>
    </row>
    <row r="24" spans="1:6" ht="30" customHeight="1">
      <c r="A24" s="1" t="s">
        <v>11</v>
      </c>
      <c r="B24" s="13">
        <f>170729.9/1000</f>
        <v>170.7299</v>
      </c>
      <c r="C24" s="13">
        <f>1746712.1/1000</f>
        <v>1746.7121000000002</v>
      </c>
      <c r="D24" s="13">
        <f>1663287.9/1000</f>
        <v>1663.2878999999998</v>
      </c>
      <c r="E24" s="13">
        <f t="shared" si="1"/>
        <v>105.01561996573174</v>
      </c>
      <c r="F24" s="9"/>
    </row>
    <row r="25" spans="1:9" ht="45.75" customHeight="1">
      <c r="A25" s="1" t="s">
        <v>24</v>
      </c>
      <c r="B25" s="13">
        <f>0+B26</f>
        <v>1390</v>
      </c>
      <c r="C25" s="13">
        <f>11240+C26</f>
        <v>18009</v>
      </c>
      <c r="D25" s="13">
        <f>D26</f>
        <v>11323</v>
      </c>
      <c r="E25" s="13">
        <f t="shared" si="1"/>
        <v>159.04795548882805</v>
      </c>
      <c r="F25" s="9"/>
      <c r="I25" t="s">
        <v>28</v>
      </c>
    </row>
    <row r="26" spans="1:6" ht="28.5">
      <c r="A26" s="1" t="s">
        <v>23</v>
      </c>
      <c r="B26" s="13">
        <v>1390</v>
      </c>
      <c r="C26" s="13">
        <v>6769</v>
      </c>
      <c r="D26" s="13">
        <v>11323</v>
      </c>
      <c r="E26" s="13">
        <f t="shared" si="1"/>
        <v>59.78097677294003</v>
      </c>
      <c r="F26" s="9"/>
    </row>
    <row r="27" spans="1:7" ht="46.5" customHeight="1">
      <c r="A27" s="1" t="s">
        <v>27</v>
      </c>
      <c r="B27" s="14">
        <f>C27-(848845-601914)/1000</f>
        <v>-134.106</v>
      </c>
      <c r="C27" s="14">
        <f>(766802-653977)/1000</f>
        <v>112.825</v>
      </c>
      <c r="D27" s="15">
        <f>(1169642-553687)/1000</f>
        <v>615.955</v>
      </c>
      <c r="E27" s="14">
        <f t="shared" si="1"/>
        <v>18.31708485197782</v>
      </c>
      <c r="F27" s="11"/>
      <c r="G27" s="11"/>
    </row>
    <row r="28" spans="1:6" ht="14.25">
      <c r="A28" s="1" t="s">
        <v>12</v>
      </c>
      <c r="B28" s="13">
        <v>132</v>
      </c>
      <c r="C28" s="13">
        <v>1052</v>
      </c>
      <c r="D28" s="13">
        <v>1034</v>
      </c>
      <c r="E28" s="13">
        <f t="shared" si="1"/>
        <v>101.74081237911025</v>
      </c>
      <c r="F28" s="9"/>
    </row>
    <row r="29" spans="1:6" ht="14.25">
      <c r="A29" s="1" t="s">
        <v>13</v>
      </c>
      <c r="B29" s="13">
        <v>194</v>
      </c>
      <c r="C29" s="13">
        <v>1488</v>
      </c>
      <c r="D29" s="13">
        <v>1532</v>
      </c>
      <c r="E29" s="13">
        <f t="shared" si="1"/>
        <v>97.12793733681463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 t="s">
        <v>14</v>
      </c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2013-09-11T05:31:30Z</cp:lastPrinted>
  <dcterms:created xsi:type="dcterms:W3CDTF">2012-10-16T08:36:51Z</dcterms:created>
  <dcterms:modified xsi:type="dcterms:W3CDTF">2013-10-10T13:35:36Z</dcterms:modified>
  <cp:category/>
  <cp:version/>
  <cp:contentType/>
  <cp:contentStatus/>
</cp:coreProperties>
</file>